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te\Dropbox\eMarineWT\Projects\Muti\BiuroJJ\Pliki do pobrania\"/>
    </mc:Choice>
  </mc:AlternateContent>
  <xr:revisionPtr revIDLastSave="0" documentId="8_{91E261C1-CECD-4850-9C6E-02DDF8DD610D}" xr6:coauthVersionLast="36" xr6:coauthVersionMax="36" xr10:uidLastSave="{00000000-0000-0000-0000-000000000000}"/>
  <bookViews>
    <workbookView xWindow="32760" yWindow="32760" windowWidth="15360" windowHeight="7530" xr2:uid="{00000000-000D-0000-FFFF-FFFF00000000}"/>
  </bookViews>
  <sheets>
    <sheet name="RZiS" sheetId="4" r:id="rId1"/>
    <sheet name="BILANS" sheetId="6" r:id="rId2"/>
    <sheet name="podstawa Ani" sheetId="3" state="hidden" r:id="rId3"/>
  </sheets>
  <calcPr calcId="191029"/>
</workbook>
</file>

<file path=xl/calcChain.xml><?xml version="1.0" encoding="utf-8"?>
<calcChain xmlns="http://schemas.openxmlformats.org/spreadsheetml/2006/main">
  <c r="F49" i="6" l="1"/>
  <c r="E49" i="6"/>
  <c r="C49" i="6"/>
  <c r="B49" i="6"/>
  <c r="C75" i="6"/>
  <c r="B75" i="6"/>
  <c r="B56" i="6"/>
  <c r="C27" i="6"/>
  <c r="C26" i="6" s="1"/>
  <c r="C37" i="6"/>
  <c r="B37" i="6"/>
  <c r="C32" i="6"/>
  <c r="B32" i="6"/>
  <c r="B27" i="6"/>
  <c r="C11" i="6"/>
  <c r="B11" i="6"/>
  <c r="F63" i="6"/>
  <c r="E63" i="6"/>
  <c r="F52" i="6"/>
  <c r="F46" i="6" s="1"/>
  <c r="E52" i="6"/>
  <c r="E46" i="6" s="1"/>
  <c r="F42" i="6"/>
  <c r="F41" i="6"/>
  <c r="E42" i="6"/>
  <c r="E41" i="6" s="1"/>
  <c r="F37" i="6"/>
  <c r="E37" i="6"/>
  <c r="F36" i="6"/>
  <c r="E36" i="6"/>
  <c r="F29" i="6"/>
  <c r="E29" i="6"/>
  <c r="F23" i="6"/>
  <c r="E23" i="6"/>
  <c r="F20" i="6"/>
  <c r="E20" i="6"/>
  <c r="C56" i="6"/>
  <c r="C57" i="6"/>
  <c r="B57" i="6"/>
  <c r="C61" i="6"/>
  <c r="B61" i="6"/>
  <c r="C62" i="6"/>
  <c r="B62" i="6"/>
  <c r="C66" i="6"/>
  <c r="B66" i="6"/>
  <c r="C67" i="6"/>
  <c r="B67" i="6"/>
  <c r="B74" i="6"/>
  <c r="C80" i="6"/>
  <c r="B80" i="6"/>
  <c r="B85" i="6"/>
  <c r="B26" i="6" l="1"/>
  <c r="F61" i="6"/>
  <c r="C85" i="6"/>
  <c r="C74" i="6" s="1"/>
  <c r="C43" i="6"/>
  <c r="B5" i="6"/>
  <c r="C5" i="6"/>
  <c r="D30" i="4"/>
  <c r="D28" i="4"/>
  <c r="D27" i="4" s="1"/>
  <c r="D13" i="4"/>
  <c r="C30" i="4"/>
  <c r="C28" i="4"/>
  <c r="C27" i="4" s="1"/>
  <c r="C13" i="4"/>
  <c r="E61" i="6"/>
  <c r="E28" i="3"/>
  <c r="E19" i="3"/>
  <c r="D29" i="3"/>
  <c r="D20" i="3"/>
  <c r="E20" i="3" s="1"/>
  <c r="F20" i="3" s="1"/>
  <c r="D12" i="3"/>
  <c r="D5" i="3"/>
  <c r="D23" i="3"/>
  <c r="D25" i="3" s="1"/>
  <c r="C23" i="6" l="1"/>
  <c r="C55" i="6"/>
  <c r="F4" i="6"/>
  <c r="E4" i="6"/>
  <c r="F18" i="6"/>
  <c r="B73" i="6"/>
  <c r="F26" i="6"/>
  <c r="B55" i="6"/>
  <c r="C37" i="4"/>
  <c r="D32" i="4"/>
  <c r="B43" i="6"/>
  <c r="C10" i="6"/>
  <c r="B19" i="6"/>
  <c r="E26" i="6"/>
  <c r="C19" i="6"/>
  <c r="F35" i="6"/>
  <c r="C32" i="4"/>
  <c r="D9" i="4"/>
  <c r="B47" i="6"/>
  <c r="E35" i="6"/>
  <c r="B10" i="6"/>
  <c r="E18" i="6"/>
  <c r="C47" i="6"/>
  <c r="C49" i="4"/>
  <c r="C9" i="4"/>
  <c r="D49" i="4"/>
  <c r="D37" i="4"/>
  <c r="D15" i="4"/>
  <c r="C15" i="4"/>
  <c r="C4" i="6" l="1"/>
  <c r="E17" i="6"/>
  <c r="E93" i="6" s="1"/>
  <c r="B46" i="6"/>
  <c r="F17" i="6"/>
  <c r="F93" i="6" s="1"/>
  <c r="C73" i="6"/>
  <c r="C46" i="6" s="1"/>
  <c r="B23" i="6"/>
  <c r="B4" i="6" s="1"/>
  <c r="C26" i="4"/>
  <c r="C36" i="4" s="1"/>
  <c r="C56" i="4" s="1"/>
  <c r="C59" i="4" s="1"/>
  <c r="D26" i="4"/>
  <c r="D36" i="4" s="1"/>
  <c r="D56" i="4" s="1"/>
  <c r="D59" i="4" s="1"/>
  <c r="C93" i="6" l="1"/>
  <c r="B93" i="6"/>
</calcChain>
</file>

<file path=xl/sharedStrings.xml><?xml version="1.0" encoding="utf-8"?>
<sst xmlns="http://schemas.openxmlformats.org/spreadsheetml/2006/main" count="234" uniqueCount="190">
  <si>
    <t xml:space="preserve"> </t>
  </si>
  <si>
    <t>________________________________________________________</t>
  </si>
  <si>
    <t xml:space="preserve">przychody </t>
  </si>
  <si>
    <t>sprzedaz usług</t>
  </si>
  <si>
    <t>przychody finansowe</t>
  </si>
  <si>
    <t>przychody operacyjne</t>
  </si>
  <si>
    <t>koszty</t>
  </si>
  <si>
    <t>dzilanosc podstawowa</t>
  </si>
  <si>
    <t>finansowe</t>
  </si>
  <si>
    <t>Koszty NKUP</t>
  </si>
  <si>
    <t>DRA grudniowe na minus</t>
  </si>
  <si>
    <t>zlecenia wypłacone w styczniu</t>
  </si>
  <si>
    <t>wynagrodzenie z 2008</t>
  </si>
  <si>
    <t>DRA zapłacone w 2009 z 2008</t>
  </si>
  <si>
    <t>dochód</t>
  </si>
  <si>
    <t>A. FIXED ASSETS</t>
  </si>
  <si>
    <t>I. Intangible assets</t>
  </si>
  <si>
    <t>3. Other intangible assets</t>
  </si>
  <si>
    <t>II. Tangible fixed assets</t>
  </si>
  <si>
    <t>1. Tangible fixed assets in use</t>
  </si>
  <si>
    <t>III. Long-term receivables</t>
  </si>
  <si>
    <t>1. From related parties</t>
  </si>
  <si>
    <t>3. From other entities</t>
  </si>
  <si>
    <t>IV.  Long-term investments</t>
  </si>
  <si>
    <t>2. Intangible assets</t>
  </si>
  <si>
    <t>3. Long-term financial assets</t>
  </si>
  <si>
    <t>- loans granted</t>
  </si>
  <si>
    <t>- other long-term financial assets</t>
  </si>
  <si>
    <t>b) in other entities</t>
  </si>
  <si>
    <t>- other securities</t>
  </si>
  <si>
    <t>c) in other entities</t>
  </si>
  <si>
    <t>4. Long-term prepayments</t>
  </si>
  <si>
    <t>B. CURRENT ASSETS</t>
  </si>
  <si>
    <t>I. Inventory</t>
  </si>
  <si>
    <t>1. Materials</t>
  </si>
  <si>
    <t>ASSETS</t>
  </si>
  <si>
    <t>3. Finished products</t>
  </si>
  <si>
    <t>4. Goods</t>
  </si>
  <si>
    <t>II. Short-term receivables</t>
  </si>
  <si>
    <t>- up to 12 months</t>
  </si>
  <si>
    <t>b) other</t>
  </si>
  <si>
    <t>3. Receivables from other entities</t>
  </si>
  <si>
    <t>c) other</t>
  </si>
  <si>
    <t>III. Short-term investments</t>
  </si>
  <si>
    <t>1. Short-term financial assets</t>
  </si>
  <si>
    <t>- other short-term financial assets</t>
  </si>
  <si>
    <t>- other cash</t>
  </si>
  <si>
    <t>2. Other short-term investments</t>
  </si>
  <si>
    <t>A. EQUITY</t>
  </si>
  <si>
    <t>B.  LIABILITIES AND PROVISIONS FOR LIABILITIES</t>
  </si>
  <si>
    <t>I. Provisions for liabilities</t>
  </si>
  <si>
    <t>- long-term</t>
  </si>
  <si>
    <t>- short-term</t>
  </si>
  <si>
    <t>3. Other provisions</t>
  </si>
  <si>
    <t>II. Long-term liabilities</t>
  </si>
  <si>
    <t>1. To related parties</t>
  </si>
  <si>
    <t>3. To other entities</t>
  </si>
  <si>
    <t>a) credits and loans</t>
  </si>
  <si>
    <t>c) other financial liabilities</t>
  </si>
  <si>
    <t>e) others</t>
  </si>
  <si>
    <t>III. Short-term liabilities</t>
  </si>
  <si>
    <t>LIABILITIES</t>
  </si>
  <si>
    <t>i) other</t>
  </si>
  <si>
    <t>4. Special funds</t>
  </si>
  <si>
    <t>IV. Accruals</t>
  </si>
  <si>
    <t>1. Negative goodwill</t>
  </si>
  <si>
    <t>2. Other accruals</t>
  </si>
  <si>
    <t xml:space="preserve">signature                                       date                                                                                           </t>
  </si>
  <si>
    <t>I. Primary capital (fund)</t>
  </si>
  <si>
    <t xml:space="preserve"> - surplus of sales value (issue value) over the nominal value of shares (stocks)</t>
  </si>
  <si>
    <t>III. Revaluation Reserve (fund), including:</t>
  </si>
  <si>
    <t xml:space="preserve"> - due to revaluation of fair value</t>
  </si>
  <si>
    <t>IV. Other reserve capital (funds), including:</t>
  </si>
  <si>
    <t xml:space="preserve"> - created in accordance with the company's articles of association</t>
  </si>
  <si>
    <t xml:space="preserve"> - for own shares and stocks</t>
  </si>
  <si>
    <t>V. Profit/loss from previous years</t>
  </si>
  <si>
    <t>VI. Net profit/loss</t>
  </si>
  <si>
    <t>C. Called up share capital (fund) not paid</t>
  </si>
  <si>
    <t>D. Own shares and stocks</t>
  </si>
  <si>
    <t>- other monetary assets</t>
  </si>
  <si>
    <t>c) cash and other monetary assets</t>
  </si>
  <si>
    <t>Specification</t>
  </si>
  <si>
    <t>II. Change in the status of products (increase - positive value,
decrease - negative value)</t>
  </si>
  <si>
    <t>III. The cost of manufacturing products for the individual's needs</t>
  </si>
  <si>
    <t>B. Operating expenses</t>
  </si>
  <si>
    <t>I. Depreciation</t>
  </si>
  <si>
    <t>II. Consumption of materials and energy</t>
  </si>
  <si>
    <t>III. Outsourced services</t>
  </si>
  <si>
    <t>V. Remunerations</t>
  </si>
  <si>
    <t>VI. Social insurance and other benefits, including:</t>
  </si>
  <si>
    <t xml:space="preserve">     - pension</t>
  </si>
  <si>
    <t>II. Interest, including:</t>
  </si>
  <si>
    <t xml:space="preserve">  a) from related entities, including:</t>
  </si>
  <si>
    <t xml:space="preserve">  b) from other entities, including:</t>
  </si>
  <si>
    <t xml:space="preserve">        - in which the entity has equity exposure</t>
  </si>
  <si>
    <t xml:space="preserve">       - from related entities</t>
  </si>
  <si>
    <t>III. Profit on the disposal of financial assets, including</t>
  </si>
  <si>
    <t>IV. Revaluation of financial assets</t>
  </si>
  <si>
    <t>V. Other</t>
  </si>
  <si>
    <t xml:space="preserve">I. Interest, including                                                                                     </t>
  </si>
  <si>
    <t xml:space="preserve"> - from related entities</t>
  </si>
  <si>
    <t>II. Loss on the disposal of financial assets, including:</t>
  </si>
  <si>
    <t>III. Revaluation of financial assets</t>
  </si>
  <si>
    <t>IV. Other</t>
  </si>
  <si>
    <t>J. Income tax</t>
  </si>
  <si>
    <t>L. Net profit (loss) (I - J - K)</t>
  </si>
  <si>
    <t>I. Gross profit (loss) (F+G-H)</t>
  </si>
  <si>
    <t xml:space="preserve">I. Dividends and shares in profits, including:                       </t>
  </si>
  <si>
    <t>F. Profit (loss) from operating activity (C+D - E)</t>
  </si>
  <si>
    <t>III. Other operating costs</t>
  </si>
  <si>
    <t>II. Revaluation of non-financial assets</t>
  </si>
  <si>
    <t>I. Loss from the disposal of non-financial fixed assets</t>
  </si>
  <si>
    <t>I. Profit from the disposal of non-financial fixed assets</t>
  </si>
  <si>
    <t>II. Grants</t>
  </si>
  <si>
    <t>III. Revaluation of non-financial assets</t>
  </si>
  <si>
    <t>IV. Other operating revenues</t>
  </si>
  <si>
    <t>IV. Net revenues from sales of goods and materials</t>
  </si>
  <si>
    <t>II. Supplementary capital (fund), including:</t>
  </si>
  <si>
    <t xml:space="preserve">signature         date                                                                                                               </t>
  </si>
  <si>
    <t>______________________________________________</t>
  </si>
  <si>
    <t>01.01.2019-31.12.2019 [EUR]</t>
  </si>
  <si>
    <t>PROFIT AND LOSS ACCOUNT [EUR]</t>
  </si>
  <si>
    <t>comparative variant - ALL NUMBERS IS EUROS</t>
  </si>
  <si>
    <t>state as of 31.12.2019 [EUR]</t>
  </si>
  <si>
    <t>TOTAL ASSETS [EUR] (A + B + C + D)</t>
  </si>
  <si>
    <t>TOTAL LIABILITIES [EUR] (A + B)</t>
  </si>
  <si>
    <t>made for period from 01.01.2020 to 31.12.2020.</t>
  </si>
  <si>
    <t>I. Net revenues from sales of products</t>
  </si>
  <si>
    <t>01.01.2020-31.12.2020 [EUR]</t>
  </si>
  <si>
    <t xml:space="preserve">IV. Taxes and charges, including:                                                                                 </t>
  </si>
  <si>
    <t>A. Net revenues from sales and equated with them, including:</t>
  </si>
  <si>
    <t>- excise duty</t>
  </si>
  <si>
    <t>VII. Other operating expenses, including</t>
  </si>
  <si>
    <t>VIII. Value of sold goods and materials</t>
  </si>
  <si>
    <t>C. Gross profit (loss) from sales (A-B)</t>
  </si>
  <si>
    <t>D. Other operating revenues, including:</t>
  </si>
  <si>
    <t>E. Other operating costs, including</t>
  </si>
  <si>
    <t>G. Financial revenues</t>
  </si>
  <si>
    <t>H. Financial expenses</t>
  </si>
  <si>
    <t xml:space="preserve"> - in related entities</t>
  </si>
  <si>
    <t>K. Other mandatory decrease of profit (increase of loss)</t>
  </si>
  <si>
    <t>BALANCE SHEET [EUR]                                                                             as of 31.12.2020</t>
  </si>
  <si>
    <t>1. Development costs</t>
  </si>
  <si>
    <t>2. Value of the company</t>
  </si>
  <si>
    <t>4. Advances on intangible assets</t>
  </si>
  <si>
    <t>a) land (including right to perpetual usufruct of land)</t>
  </si>
  <si>
    <t>b) buildings, premises, rights to premises and civil engineering structures</t>
  </si>
  <si>
    <t>c) machinery and plant</t>
  </si>
  <si>
    <t>d) means of transport (vehicles)</t>
  </si>
  <si>
    <t>e) other fixed assets</t>
  </si>
  <si>
    <t>2. Capital work in progress</t>
  </si>
  <si>
    <t>3. Prepayments for capital work in progress</t>
  </si>
  <si>
    <t>2. From other entities in which the entity has equity exposure</t>
  </si>
  <si>
    <t>1. Real estates</t>
  </si>
  <si>
    <t>a) in related entities</t>
  </si>
  <si>
    <t>b) in other entities in which the entity has equity involvment</t>
  </si>
  <si>
    <t>- shares or stocks</t>
  </si>
  <si>
    <t>V. Long-term prepayments and accruals</t>
  </si>
  <si>
    <t>1. Assets due to deferred income tax</t>
  </si>
  <si>
    <t>2. Other prepayments and accruals</t>
  </si>
  <si>
    <t>2. Semi-finished products and products in progress</t>
  </si>
  <si>
    <t>5. Advances on deliveries and services</t>
  </si>
  <si>
    <t>1. Receivables from related entities</t>
  </si>
  <si>
    <t>a) for deliveries and services, with the repayment date falling</t>
  </si>
  <si>
    <t>- over 12 months</t>
  </si>
  <si>
    <t>2. Receivables from other entities in which the entity has has equity exposure</t>
  </si>
  <si>
    <t>b) due to taxes, customs, social and health insurance and other public law titles</t>
  </si>
  <si>
    <t>d) receivalbes claimed in court</t>
  </si>
  <si>
    <t>a) in related entities:</t>
  </si>
  <si>
    <t>IV. Short-term prepayments and
accruals</t>
  </si>
  <si>
    <t>- cash in hand and on accounts</t>
  </si>
  <si>
    <t>state as of 31.12.2020 [EUR]</t>
  </si>
  <si>
    <t>VII. Charges against net profit during the financial year (negative value)</t>
  </si>
  <si>
    <t>1. Deferred income tax</t>
  </si>
  <si>
    <t>2. Provision for retirement and other post-employment benefits</t>
  </si>
  <si>
    <t>2. To other entities in which the entity has equity involvment</t>
  </si>
  <si>
    <t>b) due to issuance of debt securities</t>
  </si>
  <si>
    <t>d) liabilities on bills of exchange</t>
  </si>
  <si>
    <t>a)  for deliveries and services, with the maturity date fallingon::</t>
  </si>
  <si>
    <t>2. Liablities to other entities in which the entity has equity involvment</t>
  </si>
  <si>
    <t>1. Liabilities due to related entities</t>
  </si>
  <si>
    <t>a)  for deliveries and services with the maturity date falling on:</t>
  </si>
  <si>
    <t>3. Liabilities to other entities</t>
  </si>
  <si>
    <t>d) for deliveries and services, with maturity date falling on:</t>
  </si>
  <si>
    <t>e) advances received on deliveries and services</t>
  </si>
  <si>
    <t>f)  liabilities on bills of exchange</t>
  </si>
  <si>
    <t>g) due to taxes, customs, social and health insurance and other public law titles</t>
  </si>
  <si>
    <t>h) due to renumeration</t>
  </si>
  <si>
    <t>Nazwa firmy Sp. z o.o
ul. Ulica i numer budynku
Kod pocztowy i miasto
(wskazówka: Alt + Enter, żeby przejść
do kolejnej linijki)</t>
  </si>
  <si>
    <t>Nazwa Firmy Sp. z o.o.
ul. Ulica i numer budynku
Kod pocztowy i miejscowość
(wskazówka: Alt + Enter, aby przejść
do kolejnej linijki tekstu)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</si>
</sst>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E"/>
      <charset val="238"/>
    </font>
    <font>
      <b/>
      <sz val="9"/>
      <name val="Tahoma"/>
      <family val="2"/>
      <charset val="238"/>
    </font>
    <font>
      <b/>
      <sz val="11"/>
      <name val="Tahoma"/>
      <family val="2"/>
      <charset val="238"/>
    </font>
    <font>
      <b/>
      <sz val="6"/>
      <name val="Tahoma"/>
      <family val="2"/>
      <charset val="238"/>
    </font>
    <font>
      <b/>
      <sz val="8"/>
      <name val="Tahoma"/>
      <family val="2"/>
      <charset val="238"/>
    </font>
    <font>
      <b/>
      <sz val="7"/>
      <name val="Tahoma"/>
      <family val="2"/>
      <charset val="238"/>
    </font>
    <font>
      <sz val="7"/>
      <name val="Tahoma"/>
      <family val="2"/>
      <charset val="238"/>
    </font>
    <font>
      <sz val="8"/>
      <name val="Tahoma"/>
      <family val="2"/>
      <charset val="238"/>
    </font>
    <font>
      <sz val="6"/>
      <name val="Tahoma"/>
      <family val="2"/>
      <charset val="238"/>
    </font>
    <font>
      <sz val="6"/>
      <name val="Arial CE"/>
      <charset val="238"/>
    </font>
    <font>
      <sz val="8"/>
      <name val="Arial CE"/>
      <charset val="238"/>
    </font>
    <font>
      <i/>
      <sz val="9"/>
      <name val="Tahoma"/>
      <family val="2"/>
      <charset val="238"/>
    </font>
    <font>
      <b/>
      <sz val="10"/>
      <name val="Arial CE"/>
      <charset val="238"/>
    </font>
    <font>
      <i/>
      <sz val="5"/>
      <name val="Tahoma"/>
      <family val="2"/>
      <charset val="238"/>
    </font>
    <font>
      <i/>
      <sz val="4"/>
      <name val="Arial CE"/>
      <family val="2"/>
      <charset val="238"/>
    </font>
    <font>
      <b/>
      <sz val="5.5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sz val="6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6" fillId="2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10" fillId="0" borderId="0" xfId="0" applyFont="1"/>
    <xf numFmtId="4" fontId="0" fillId="0" borderId="0" xfId="0" applyNumberFormat="1"/>
    <xf numFmtId="4" fontId="7" fillId="2" borderId="1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right" wrapText="1"/>
    </xf>
    <xf numFmtId="0" fontId="8" fillId="2" borderId="1" xfId="0" quotePrefix="1" applyFont="1" applyFill="1" applyBorder="1" applyAlignment="1">
      <alignment horizontal="left" vertical="top" wrapText="1" indent="2"/>
    </xf>
    <xf numFmtId="0" fontId="8" fillId="2" borderId="1" xfId="0" applyFont="1" applyFill="1" applyBorder="1" applyAlignment="1">
      <alignment horizontal="left" vertical="top" wrapText="1" indent="1"/>
    </xf>
    <xf numFmtId="0" fontId="15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 indent="2"/>
    </xf>
    <xf numFmtId="0" fontId="3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4" fontId="12" fillId="0" borderId="0" xfId="0" applyNumberFormat="1" applyFont="1"/>
    <xf numFmtId="0" fontId="12" fillId="0" borderId="0" xfId="0" applyFont="1"/>
    <xf numFmtId="0" fontId="5" fillId="4" borderId="1" xfId="0" applyFont="1" applyFill="1" applyBorder="1"/>
    <xf numFmtId="4" fontId="4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/>
    </xf>
    <xf numFmtId="0" fontId="8" fillId="2" borderId="1" xfId="0" quotePrefix="1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1" xfId="0" quotePrefix="1" applyFont="1" applyFill="1" applyBorder="1" applyAlignment="1">
      <alignment horizontal="left" vertical="center" wrapText="1" indent="2"/>
    </xf>
    <xf numFmtId="0" fontId="5" fillId="4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4" fontId="6" fillId="0" borderId="1" xfId="0" quotePrefix="1" applyNumberFormat="1" applyFont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vertical="center"/>
    </xf>
    <xf numFmtId="4" fontId="10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left" wrapText="1"/>
    </xf>
    <xf numFmtId="0" fontId="13" fillId="0" borderId="0" xfId="0" applyFont="1" applyAlignment="1">
      <alignment vertical="top" wrapText="1"/>
    </xf>
    <xf numFmtId="0" fontId="18" fillId="0" borderId="0" xfId="0" applyFont="1" applyAlignment="1">
      <alignment horizontal="left" wrapText="1"/>
    </xf>
    <xf numFmtId="0" fontId="10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16" fontId="1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left" wrapText="1"/>
    </xf>
    <xf numFmtId="0" fontId="10" fillId="0" borderId="1" xfId="0" applyFont="1" applyBorder="1"/>
    <xf numFmtId="0" fontId="8" fillId="2" borderId="2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7"/>
  <sheetViews>
    <sheetView tabSelected="1" zoomScale="190" zoomScaleNormal="190" workbookViewId="0">
      <selection activeCell="B4" sqref="B4:D4"/>
    </sheetView>
  </sheetViews>
  <sheetFormatPr defaultRowHeight="12.5" x14ac:dyDescent="0.25"/>
  <cols>
    <col min="1" max="1" width="2.453125" customWidth="1"/>
    <col min="2" max="2" width="42.1796875" customWidth="1"/>
    <col min="3" max="3" width="20.7265625" customWidth="1"/>
    <col min="4" max="4" width="19.54296875" customWidth="1"/>
    <col min="5" max="5" width="15.7265625" customWidth="1"/>
    <col min="6" max="6" width="11.1796875" customWidth="1"/>
    <col min="7" max="7" width="13.1796875" customWidth="1"/>
    <col min="8" max="8" width="11.81640625" customWidth="1"/>
  </cols>
  <sheetData>
    <row r="1" spans="2:4" ht="18" customHeight="1" x14ac:dyDescent="0.25">
      <c r="B1" s="68" t="s">
        <v>189</v>
      </c>
      <c r="C1" s="52"/>
      <c r="D1" s="53"/>
    </row>
    <row r="2" spans="2:4" ht="10.5" customHeight="1" x14ac:dyDescent="0.25">
      <c r="B2" s="69"/>
    </row>
    <row r="3" spans="2:4" ht="21.75" customHeight="1" x14ac:dyDescent="0.25">
      <c r="B3" s="69"/>
      <c r="C3" s="44"/>
      <c r="D3" s="43"/>
    </row>
    <row r="4" spans="2:4" ht="11.25" customHeight="1" x14ac:dyDescent="0.3">
      <c r="B4" s="54" t="s">
        <v>121</v>
      </c>
      <c r="C4" s="54"/>
      <c r="D4" s="55"/>
    </row>
    <row r="5" spans="2:4" ht="9.75" customHeight="1" x14ac:dyDescent="0.3">
      <c r="B5" s="56" t="s">
        <v>126</v>
      </c>
      <c r="C5" s="56"/>
      <c r="D5" s="57"/>
    </row>
    <row r="6" spans="2:4" ht="8.25" customHeight="1" x14ac:dyDescent="0.25">
      <c r="B6" s="58" t="s">
        <v>122</v>
      </c>
      <c r="C6" s="58"/>
      <c r="D6" s="55"/>
    </row>
    <row r="7" spans="2:4" ht="1.5" customHeight="1" x14ac:dyDescent="0.25">
      <c r="B7" s="15"/>
      <c r="C7" s="15"/>
      <c r="D7" s="14"/>
    </row>
    <row r="8" spans="2:4" ht="13" customHeight="1" x14ac:dyDescent="0.25">
      <c r="B8" s="16" t="s">
        <v>81</v>
      </c>
      <c r="C8" s="16" t="s">
        <v>128</v>
      </c>
      <c r="D8" s="16" t="s">
        <v>120</v>
      </c>
    </row>
    <row r="9" spans="2:4" ht="17.25" customHeight="1" x14ac:dyDescent="0.25">
      <c r="B9" s="17" t="s">
        <v>130</v>
      </c>
      <c r="C9" s="18" t="e">
        <f>C11+C12+C13+C14</f>
        <v>#REF!</v>
      </c>
      <c r="D9" s="18" t="e">
        <f>D11+D12+D13+D14</f>
        <v>#REF!</v>
      </c>
    </row>
    <row r="10" spans="2:4" ht="13" customHeight="1" x14ac:dyDescent="0.25">
      <c r="B10" s="19" t="s">
        <v>100</v>
      </c>
      <c r="C10" s="45">
        <v>15797</v>
      </c>
      <c r="D10" s="45">
        <v>19386</v>
      </c>
    </row>
    <row r="11" spans="2:4" ht="13" customHeight="1" x14ac:dyDescent="0.25">
      <c r="B11" s="20" t="s">
        <v>127</v>
      </c>
      <c r="C11" s="45">
        <v>933420</v>
      </c>
      <c r="D11" s="45">
        <v>852200</v>
      </c>
    </row>
    <row r="12" spans="2:4" ht="15.75" customHeight="1" x14ac:dyDescent="0.25">
      <c r="B12" s="20" t="s">
        <v>82</v>
      </c>
      <c r="C12" s="45">
        <v>-2710</v>
      </c>
      <c r="D12" s="45">
        <v>-893</v>
      </c>
    </row>
    <row r="13" spans="2:4" ht="13" customHeight="1" x14ac:dyDescent="0.25">
      <c r="B13" s="20" t="s">
        <v>83</v>
      </c>
      <c r="C13" s="45" t="e">
        <f>#REF!/#REF!</f>
        <v>#REF!</v>
      </c>
      <c r="D13" s="45" t="e">
        <f>#REF!/#REF!</f>
        <v>#REF!</v>
      </c>
    </row>
    <row r="14" spans="2:4" ht="13" customHeight="1" x14ac:dyDescent="0.25">
      <c r="B14" s="20" t="s">
        <v>116</v>
      </c>
      <c r="C14" s="45">
        <v>28225</v>
      </c>
      <c r="D14" s="45">
        <v>33157</v>
      </c>
    </row>
    <row r="15" spans="2:4" ht="13" customHeight="1" x14ac:dyDescent="0.25">
      <c r="B15" s="17" t="s">
        <v>84</v>
      </c>
      <c r="C15" s="18">
        <f>C16+C17+C18+C19+C21+C22+C24+C25</f>
        <v>863551</v>
      </c>
      <c r="D15" s="18">
        <f>D16+D17+D18+D19+D21+D22+D24+D25</f>
        <v>818065</v>
      </c>
    </row>
    <row r="16" spans="2:4" ht="13" customHeight="1" x14ac:dyDescent="0.25">
      <c r="B16" s="20" t="s">
        <v>85</v>
      </c>
      <c r="C16" s="45">
        <v>28266</v>
      </c>
      <c r="D16" s="45">
        <v>30860</v>
      </c>
    </row>
    <row r="17" spans="2:6" ht="13" customHeight="1" x14ac:dyDescent="0.3">
      <c r="B17" s="20" t="s">
        <v>86</v>
      </c>
      <c r="C17" s="45">
        <v>53793</v>
      </c>
      <c r="D17" s="45">
        <v>49483</v>
      </c>
      <c r="E17" s="6"/>
      <c r="F17" s="29"/>
    </row>
    <row r="18" spans="2:6" ht="13" customHeight="1" x14ac:dyDescent="0.25">
      <c r="B18" s="20" t="s">
        <v>87</v>
      </c>
      <c r="C18" s="45">
        <v>143999</v>
      </c>
      <c r="D18" s="45">
        <v>146999</v>
      </c>
    </row>
    <row r="19" spans="2:6" ht="13" customHeight="1" x14ac:dyDescent="0.25">
      <c r="B19" s="20" t="s">
        <v>129</v>
      </c>
      <c r="C19" s="45">
        <v>5642</v>
      </c>
      <c r="D19" s="45">
        <v>5730</v>
      </c>
    </row>
    <row r="20" spans="2:6" ht="13" customHeight="1" x14ac:dyDescent="0.25">
      <c r="B20" s="19" t="s">
        <v>131</v>
      </c>
      <c r="C20" s="45"/>
      <c r="D20" s="45"/>
    </row>
    <row r="21" spans="2:6" ht="13" customHeight="1" x14ac:dyDescent="0.25">
      <c r="B21" s="20" t="s">
        <v>88</v>
      </c>
      <c r="C21" s="45">
        <v>518215</v>
      </c>
      <c r="D21" s="45">
        <v>478243</v>
      </c>
    </row>
    <row r="22" spans="2:6" ht="13" customHeight="1" x14ac:dyDescent="0.25">
      <c r="B22" s="20" t="s">
        <v>89</v>
      </c>
      <c r="C22" s="45">
        <v>84844</v>
      </c>
      <c r="D22" s="45">
        <v>74723</v>
      </c>
    </row>
    <row r="23" spans="2:6" ht="13" customHeight="1" x14ac:dyDescent="0.25">
      <c r="B23" s="20" t="s">
        <v>90</v>
      </c>
      <c r="C23" s="45">
        <v>40750</v>
      </c>
      <c r="D23" s="45">
        <v>36182</v>
      </c>
    </row>
    <row r="24" spans="2:6" ht="13" customHeight="1" x14ac:dyDescent="0.25">
      <c r="B24" s="20" t="s">
        <v>132</v>
      </c>
      <c r="C24" s="45">
        <v>6627</v>
      </c>
      <c r="D24" s="45">
        <v>7654</v>
      </c>
    </row>
    <row r="25" spans="2:6" ht="13" customHeight="1" x14ac:dyDescent="0.25">
      <c r="B25" s="20" t="s">
        <v>133</v>
      </c>
      <c r="C25" s="45">
        <v>22165</v>
      </c>
      <c r="D25" s="45">
        <v>24373</v>
      </c>
    </row>
    <row r="26" spans="2:6" ht="13" customHeight="1" x14ac:dyDescent="0.25">
      <c r="B26" s="17" t="s">
        <v>134</v>
      </c>
      <c r="C26" s="18" t="e">
        <f>C9-C15</f>
        <v>#REF!</v>
      </c>
      <c r="D26" s="18" t="e">
        <f>D9-D15</f>
        <v>#REF!</v>
      </c>
    </row>
    <row r="27" spans="2:6" ht="13" customHeight="1" x14ac:dyDescent="0.25">
      <c r="B27" s="17" t="s">
        <v>135</v>
      </c>
      <c r="C27" s="18" t="e">
        <f>SUM(C28:C31)</f>
        <v>#REF!</v>
      </c>
      <c r="D27" s="18" t="e">
        <f>SUM(D28:D31)</f>
        <v>#REF!</v>
      </c>
    </row>
    <row r="28" spans="2:6" ht="13" customHeight="1" x14ac:dyDescent="0.25">
      <c r="B28" s="20" t="s">
        <v>112</v>
      </c>
      <c r="C28" s="45" t="e">
        <f>#REF!/#REF!</f>
        <v>#REF!</v>
      </c>
      <c r="D28" s="45" t="e">
        <f>#REF!/#REF!</f>
        <v>#REF!</v>
      </c>
    </row>
    <row r="29" spans="2:6" ht="13" customHeight="1" x14ac:dyDescent="0.25">
      <c r="B29" s="20" t="s">
        <v>113</v>
      </c>
      <c r="C29" s="45">
        <v>18561</v>
      </c>
      <c r="D29" s="45">
        <v>13571</v>
      </c>
    </row>
    <row r="30" spans="2:6" ht="13" customHeight="1" x14ac:dyDescent="0.25">
      <c r="B30" s="20" t="s">
        <v>114</v>
      </c>
      <c r="C30" s="45" t="e">
        <f>#REF!/#REF!</f>
        <v>#REF!</v>
      </c>
      <c r="D30" s="45" t="e">
        <f>#REF!/#REF!</f>
        <v>#REF!</v>
      </c>
    </row>
    <row r="31" spans="2:6" ht="13" customHeight="1" x14ac:dyDescent="0.25">
      <c r="B31" s="20" t="s">
        <v>115</v>
      </c>
      <c r="C31" s="45">
        <v>985</v>
      </c>
      <c r="D31" s="45">
        <v>625</v>
      </c>
    </row>
    <row r="32" spans="2:6" ht="13" customHeight="1" x14ac:dyDescent="0.25">
      <c r="B32" s="17" t="s">
        <v>136</v>
      </c>
      <c r="C32" s="18">
        <f>SUM(C33:C35)</f>
        <v>10145</v>
      </c>
      <c r="D32" s="18">
        <f>SUM(D33:D35)</f>
        <v>2935</v>
      </c>
    </row>
    <row r="33" spans="2:4" ht="13" customHeight="1" x14ac:dyDescent="0.25">
      <c r="B33" s="20" t="s">
        <v>111</v>
      </c>
      <c r="C33" s="45"/>
      <c r="D33" s="45"/>
    </row>
    <row r="34" spans="2:4" ht="13" customHeight="1" x14ac:dyDescent="0.25">
      <c r="B34" s="20" t="s">
        <v>110</v>
      </c>
      <c r="C34" s="45"/>
      <c r="D34" s="45">
        <v>2208</v>
      </c>
    </row>
    <row r="35" spans="2:4" ht="13" customHeight="1" x14ac:dyDescent="0.25">
      <c r="B35" s="20" t="s">
        <v>109</v>
      </c>
      <c r="C35" s="45">
        <v>10145</v>
      </c>
      <c r="D35" s="45">
        <v>727</v>
      </c>
    </row>
    <row r="36" spans="2:4" ht="13" customHeight="1" x14ac:dyDescent="0.25">
      <c r="B36" s="21" t="s">
        <v>108</v>
      </c>
      <c r="C36" s="18" t="e">
        <f>C26+C27-C32</f>
        <v>#REF!</v>
      </c>
      <c r="D36" s="18" t="e">
        <f>D26+D27-D32</f>
        <v>#REF!</v>
      </c>
    </row>
    <row r="37" spans="2:4" ht="13" customHeight="1" x14ac:dyDescent="0.25">
      <c r="B37" s="17" t="s">
        <v>137</v>
      </c>
      <c r="C37" s="18">
        <f>C38+C43+C45+C47+C48</f>
        <v>1442</v>
      </c>
      <c r="D37" s="18">
        <f>D38+D43+D45+D47+D48</f>
        <v>1559</v>
      </c>
    </row>
    <row r="38" spans="2:4" x14ac:dyDescent="0.25">
      <c r="B38" s="20" t="s">
        <v>107</v>
      </c>
      <c r="C38" s="45"/>
      <c r="D38" s="45"/>
    </row>
    <row r="39" spans="2:4" ht="13" customHeight="1" x14ac:dyDescent="0.25">
      <c r="B39" s="20" t="s">
        <v>92</v>
      </c>
      <c r="C39" s="45"/>
      <c r="D39" s="45"/>
    </row>
    <row r="40" spans="2:4" ht="13" customHeight="1" x14ac:dyDescent="0.25">
      <c r="B40" s="20" t="s">
        <v>94</v>
      </c>
      <c r="C40" s="45"/>
      <c r="D40" s="45"/>
    </row>
    <row r="41" spans="2:4" ht="13" customHeight="1" x14ac:dyDescent="0.25">
      <c r="B41" s="20" t="s">
        <v>93</v>
      </c>
      <c r="C41" s="45"/>
      <c r="D41" s="45"/>
    </row>
    <row r="42" spans="2:4" ht="13" customHeight="1" x14ac:dyDescent="0.25">
      <c r="B42" s="20" t="s">
        <v>94</v>
      </c>
      <c r="C42" s="45"/>
      <c r="D42" s="45"/>
    </row>
    <row r="43" spans="2:4" ht="13" customHeight="1" x14ac:dyDescent="0.25">
      <c r="B43" s="20" t="s">
        <v>91</v>
      </c>
      <c r="C43" s="45">
        <v>1418</v>
      </c>
      <c r="D43" s="45">
        <v>1522</v>
      </c>
    </row>
    <row r="44" spans="2:4" ht="13" customHeight="1" x14ac:dyDescent="0.25">
      <c r="B44" s="20" t="s">
        <v>95</v>
      </c>
      <c r="C44" s="45"/>
      <c r="D44" s="45">
        <v>1477</v>
      </c>
    </row>
    <row r="45" spans="2:4" ht="13" customHeight="1" x14ac:dyDescent="0.25">
      <c r="B45" s="20" t="s">
        <v>96</v>
      </c>
      <c r="C45" s="45"/>
      <c r="D45" s="45"/>
    </row>
    <row r="46" spans="2:4" ht="13" customHeight="1" x14ac:dyDescent="0.25">
      <c r="B46" s="20" t="s">
        <v>95</v>
      </c>
      <c r="C46" s="45"/>
      <c r="D46" s="45"/>
    </row>
    <row r="47" spans="2:4" ht="13" customHeight="1" x14ac:dyDescent="0.25">
      <c r="B47" s="20" t="s">
        <v>97</v>
      </c>
      <c r="C47" s="45"/>
      <c r="D47" s="45"/>
    </row>
    <row r="48" spans="2:4" ht="13" customHeight="1" x14ac:dyDescent="0.25">
      <c r="B48" s="20" t="s">
        <v>98</v>
      </c>
      <c r="C48" s="45">
        <v>24</v>
      </c>
      <c r="D48" s="45">
        <v>37</v>
      </c>
    </row>
    <row r="49" spans="2:5" ht="13" customHeight="1" x14ac:dyDescent="0.25">
      <c r="B49" s="17" t="s">
        <v>138</v>
      </c>
      <c r="C49" s="18">
        <f>C50+C52+C54+C55</f>
        <v>20140</v>
      </c>
      <c r="D49" s="18">
        <f>D50+D52+D54+D55</f>
        <v>24440</v>
      </c>
    </row>
    <row r="50" spans="2:5" ht="13" customHeight="1" x14ac:dyDescent="0.25">
      <c r="B50" s="20" t="s">
        <v>99</v>
      </c>
      <c r="C50" s="45">
        <v>20140</v>
      </c>
      <c r="D50" s="45">
        <v>24440</v>
      </c>
    </row>
    <row r="51" spans="2:5" ht="13" customHeight="1" x14ac:dyDescent="0.25">
      <c r="B51" s="22" t="s">
        <v>100</v>
      </c>
      <c r="C51" s="45"/>
      <c r="D51" s="45"/>
    </row>
    <row r="52" spans="2:5" ht="13" customHeight="1" x14ac:dyDescent="0.25">
      <c r="B52" s="20" t="s">
        <v>101</v>
      </c>
      <c r="C52" s="45"/>
      <c r="D52" s="45"/>
    </row>
    <row r="53" spans="2:5" ht="13" customHeight="1" x14ac:dyDescent="0.25">
      <c r="B53" s="22" t="s">
        <v>139</v>
      </c>
      <c r="C53" s="45"/>
      <c r="D53" s="45"/>
    </row>
    <row r="54" spans="2:5" ht="13" customHeight="1" x14ac:dyDescent="0.25">
      <c r="B54" s="20" t="s">
        <v>102</v>
      </c>
      <c r="C54" s="45"/>
      <c r="D54" s="45"/>
    </row>
    <row r="55" spans="2:5" ht="13" customHeight="1" x14ac:dyDescent="0.25">
      <c r="B55" s="20" t="s">
        <v>103</v>
      </c>
      <c r="C55" s="45"/>
      <c r="D55" s="45"/>
    </row>
    <row r="56" spans="2:5" ht="13" customHeight="1" x14ac:dyDescent="0.25">
      <c r="B56" s="17" t="s">
        <v>106</v>
      </c>
      <c r="C56" s="18" t="e">
        <f>C36+C37-C49</f>
        <v>#REF!</v>
      </c>
      <c r="D56" s="18" t="e">
        <f>D36+D37-D49</f>
        <v>#REF!</v>
      </c>
    </row>
    <row r="57" spans="2:5" ht="13" customHeight="1" x14ac:dyDescent="0.25">
      <c r="B57" s="17" t="s">
        <v>104</v>
      </c>
      <c r="C57" s="45">
        <v>7588</v>
      </c>
      <c r="D57" s="45">
        <v>6367</v>
      </c>
    </row>
    <row r="58" spans="2:5" ht="12.75" customHeight="1" x14ac:dyDescent="0.25">
      <c r="B58" s="17" t="s">
        <v>140</v>
      </c>
      <c r="C58" s="45"/>
      <c r="D58" s="45"/>
    </row>
    <row r="59" spans="2:5" ht="12.75" customHeight="1" x14ac:dyDescent="0.25">
      <c r="B59" s="23" t="s">
        <v>105</v>
      </c>
      <c r="C59" s="24" t="e">
        <f>C56-C57-C58</f>
        <v>#REF!</v>
      </c>
      <c r="D59" s="24" t="e">
        <f>D56-D57-D58</f>
        <v>#REF!</v>
      </c>
      <c r="E59" t="s">
        <v>0</v>
      </c>
    </row>
    <row r="60" spans="2:5" ht="12.75" customHeight="1" x14ac:dyDescent="0.25">
      <c r="B60" s="25"/>
      <c r="C60" s="25"/>
      <c r="D60" s="25"/>
    </row>
    <row r="61" spans="2:5" ht="10.5" customHeight="1" x14ac:dyDescent="0.25">
      <c r="B61" s="25"/>
      <c r="C61" s="25"/>
      <c r="D61" s="25"/>
    </row>
    <row r="62" spans="2:5" ht="32.25" customHeight="1" x14ac:dyDescent="0.25">
      <c r="B62" s="50" t="s">
        <v>119</v>
      </c>
      <c r="C62" s="25"/>
      <c r="D62" s="25"/>
    </row>
    <row r="63" spans="2:5" ht="8.25" customHeight="1" x14ac:dyDescent="0.25">
      <c r="B63" s="51" t="s">
        <v>118</v>
      </c>
      <c r="C63" s="51"/>
      <c r="D63" s="51"/>
    </row>
    <row r="64" spans="2:5" ht="9.75" customHeight="1" x14ac:dyDescent="0.25">
      <c r="B64" s="51"/>
      <c r="C64" s="51"/>
      <c r="D64" s="51"/>
    </row>
    <row r="65" spans="2:4" ht="15.75" customHeight="1" x14ac:dyDescent="0.25">
      <c r="B65" s="25"/>
      <c r="C65" s="25"/>
      <c r="D65" s="25"/>
    </row>
    <row r="66" spans="2:4" ht="15.75" customHeight="1" x14ac:dyDescent="0.25">
      <c r="B66" s="25"/>
      <c r="C66" s="25"/>
      <c r="D66" s="25"/>
    </row>
    <row r="67" spans="2:4" ht="15.75" customHeight="1" x14ac:dyDescent="0.25">
      <c r="B67" s="25"/>
      <c r="C67" s="25"/>
      <c r="D67" s="25"/>
    </row>
    <row r="68" spans="2:4" ht="15.75" customHeight="1" x14ac:dyDescent="0.25">
      <c r="B68" s="25"/>
      <c r="C68" s="25"/>
      <c r="D68" s="25"/>
    </row>
    <row r="69" spans="2:4" ht="15.75" customHeight="1" x14ac:dyDescent="0.25">
      <c r="B69" s="25"/>
      <c r="C69" s="25"/>
      <c r="D69" s="25"/>
    </row>
    <row r="70" spans="2:4" ht="15.75" customHeight="1" x14ac:dyDescent="0.25">
      <c r="B70" s="25"/>
      <c r="C70" s="25"/>
      <c r="D70" s="25"/>
    </row>
    <row r="71" spans="2:4" ht="15.75" customHeight="1" x14ac:dyDescent="0.25">
      <c r="B71" s="25"/>
      <c r="C71" s="25"/>
      <c r="D71" s="25"/>
    </row>
    <row r="72" spans="2:4" ht="15.75" customHeight="1" x14ac:dyDescent="0.25">
      <c r="B72" s="26"/>
      <c r="C72" s="26"/>
      <c r="D72" s="26"/>
    </row>
    <row r="73" spans="2:4" ht="15.75" customHeight="1" x14ac:dyDescent="0.25">
      <c r="B73" s="26"/>
      <c r="C73" s="26"/>
      <c r="D73" s="26"/>
    </row>
    <row r="74" spans="2:4" ht="15.75" customHeight="1" x14ac:dyDescent="0.25">
      <c r="B74" s="27"/>
      <c r="C74" s="27"/>
      <c r="D74" s="27"/>
    </row>
    <row r="75" spans="2:4" ht="15.75" customHeight="1" x14ac:dyDescent="0.25">
      <c r="B75" s="27"/>
      <c r="C75" s="27"/>
      <c r="D75" s="27"/>
    </row>
    <row r="76" spans="2:4" ht="15.75" customHeight="1" x14ac:dyDescent="0.25">
      <c r="B76" s="27"/>
      <c r="C76" s="27"/>
      <c r="D76" s="27"/>
    </row>
    <row r="77" spans="2:4" ht="15.75" customHeight="1" x14ac:dyDescent="0.25">
      <c r="B77" s="27"/>
      <c r="C77" s="27"/>
      <c r="D77" s="27"/>
    </row>
    <row r="78" spans="2:4" ht="15.75" customHeight="1" x14ac:dyDescent="0.25">
      <c r="B78" s="27"/>
      <c r="C78" s="27"/>
      <c r="D78" s="27"/>
    </row>
    <row r="79" spans="2:4" ht="15.75" customHeight="1" x14ac:dyDescent="0.25">
      <c r="B79" s="27"/>
      <c r="C79" s="27"/>
      <c r="D79" s="27"/>
    </row>
    <row r="80" spans="2:4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</sheetData>
  <mergeCells count="7">
    <mergeCell ref="B63:D63"/>
    <mergeCell ref="B64:D64"/>
    <mergeCell ref="B1:B3"/>
    <mergeCell ref="C1:D1"/>
    <mergeCell ref="B4:D4"/>
    <mergeCell ref="B5:D5"/>
    <mergeCell ref="B6:D6"/>
  </mergeCells>
  <pageMargins left="0.6692913385826772" right="0.6692913385826772" top="0" bottom="0.39370078740157483" header="0.51181102362204722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1"/>
  <sheetViews>
    <sheetView zoomScale="190" zoomScaleNormal="190" workbookViewId="0">
      <selection sqref="A1:A2"/>
    </sheetView>
  </sheetViews>
  <sheetFormatPr defaultRowHeight="12.5" x14ac:dyDescent="0.25"/>
  <cols>
    <col min="1" max="1" width="29.81640625" customWidth="1"/>
    <col min="2" max="3" width="11.26953125" customWidth="1"/>
    <col min="4" max="4" width="26.54296875" customWidth="1"/>
    <col min="5" max="6" width="11.26953125" customWidth="1"/>
  </cols>
  <sheetData>
    <row r="1" spans="1:7" ht="30.75" customHeight="1" x14ac:dyDescent="0.25">
      <c r="A1" s="67" t="s">
        <v>188</v>
      </c>
      <c r="B1" s="59" t="s">
        <v>141</v>
      </c>
      <c r="C1" s="60"/>
      <c r="D1" s="60"/>
      <c r="E1" s="61"/>
      <c r="F1" s="62"/>
      <c r="G1" t="s">
        <v>0</v>
      </c>
    </row>
    <row r="2" spans="1:7" ht="30.75" customHeight="1" x14ac:dyDescent="0.25">
      <c r="A2" s="67"/>
      <c r="B2" s="11" t="s">
        <v>171</v>
      </c>
      <c r="C2" s="11" t="s">
        <v>123</v>
      </c>
      <c r="D2" s="12" t="s">
        <v>61</v>
      </c>
      <c r="E2" s="11" t="s">
        <v>171</v>
      </c>
      <c r="F2" s="11" t="s">
        <v>171</v>
      </c>
    </row>
    <row r="3" spans="1:7" ht="10.5" hidden="1" customHeight="1" thickBot="1" x14ac:dyDescent="0.3">
      <c r="A3" s="49"/>
      <c r="B3" s="13">
        <v>1</v>
      </c>
      <c r="C3" s="13">
        <v>1</v>
      </c>
      <c r="D3" s="13">
        <v>0</v>
      </c>
      <c r="E3" s="13">
        <v>1</v>
      </c>
      <c r="F3" s="13">
        <v>1</v>
      </c>
    </row>
    <row r="4" spans="1:7" ht="16" customHeight="1" x14ac:dyDescent="0.25">
      <c r="A4" s="30" t="s">
        <v>15</v>
      </c>
      <c r="B4" s="31">
        <f>B5+B10+B19+B23+B43</f>
        <v>985253</v>
      </c>
      <c r="C4" s="31">
        <f>C5+C10+C19+C23+C43</f>
        <v>1000709</v>
      </c>
      <c r="D4" s="30" t="s">
        <v>48</v>
      </c>
      <c r="E4" s="32">
        <f>E5+E6+E9+E11+E14+E15+E16</f>
        <v>724334</v>
      </c>
      <c r="F4" s="32">
        <f>F5+F6+F9+F11+F14+F15+F16</f>
        <v>659096</v>
      </c>
    </row>
    <row r="5" spans="1:7" ht="16" customHeight="1" x14ac:dyDescent="0.25">
      <c r="A5" s="33" t="s">
        <v>16</v>
      </c>
      <c r="B5" s="1">
        <f>B6+B7+B8+B9</f>
        <v>0</v>
      </c>
      <c r="C5" s="1">
        <f>C6+C7+C8+C9</f>
        <v>0</v>
      </c>
      <c r="D5" s="33" t="s">
        <v>68</v>
      </c>
      <c r="E5" s="9">
        <v>11741</v>
      </c>
      <c r="F5" s="9">
        <v>11627</v>
      </c>
    </row>
    <row r="6" spans="1:7" ht="17.25" customHeight="1" x14ac:dyDescent="0.25">
      <c r="A6" s="34" t="s">
        <v>142</v>
      </c>
      <c r="B6" s="2"/>
      <c r="C6" s="2"/>
      <c r="D6" s="33" t="s">
        <v>117</v>
      </c>
      <c r="E6" s="9">
        <v>685211</v>
      </c>
      <c r="F6" s="9">
        <v>629994</v>
      </c>
    </row>
    <row r="7" spans="1:7" ht="16" customHeight="1" x14ac:dyDescent="0.25">
      <c r="A7" s="34" t="s">
        <v>143</v>
      </c>
      <c r="B7" s="2"/>
      <c r="C7" s="2"/>
      <c r="D7" s="63" t="s">
        <v>69</v>
      </c>
      <c r="E7" s="9"/>
      <c r="F7" s="9"/>
    </row>
    <row r="8" spans="1:7" ht="16" customHeight="1" x14ac:dyDescent="0.25">
      <c r="A8" s="34" t="s">
        <v>17</v>
      </c>
      <c r="B8" s="2"/>
      <c r="C8" s="2"/>
      <c r="D8" s="64"/>
      <c r="E8" s="9"/>
      <c r="F8" s="9"/>
    </row>
    <row r="9" spans="1:7" ht="17.25" customHeight="1" x14ac:dyDescent="0.25">
      <c r="A9" s="34" t="s">
        <v>144</v>
      </c>
      <c r="B9" s="2"/>
      <c r="C9" s="2"/>
      <c r="D9" s="33" t="s">
        <v>70</v>
      </c>
      <c r="E9" s="9"/>
      <c r="F9" s="9"/>
    </row>
    <row r="10" spans="1:7" ht="16" customHeight="1" x14ac:dyDescent="0.25">
      <c r="A10" s="33" t="s">
        <v>18</v>
      </c>
      <c r="B10" s="7">
        <f>B11+B17+B18</f>
        <v>796478</v>
      </c>
      <c r="C10" s="7">
        <f>C11+C17+C18</f>
        <v>813755</v>
      </c>
      <c r="D10" s="65" t="s">
        <v>71</v>
      </c>
      <c r="E10" s="9"/>
      <c r="F10" s="9"/>
    </row>
    <row r="11" spans="1:7" ht="16" customHeight="1" x14ac:dyDescent="0.25">
      <c r="A11" s="34" t="s">
        <v>19</v>
      </c>
      <c r="B11" s="2">
        <f>SUM(B12:B16)</f>
        <v>796478</v>
      </c>
      <c r="C11" s="2">
        <f>SUM(C12:C16)</f>
        <v>813755</v>
      </c>
      <c r="D11" s="33" t="s">
        <v>72</v>
      </c>
      <c r="E11" s="9"/>
      <c r="F11" s="9"/>
    </row>
    <row r="12" spans="1:7" ht="16" customHeight="1" x14ac:dyDescent="0.25">
      <c r="A12" s="34" t="s">
        <v>145</v>
      </c>
      <c r="B12" s="2">
        <v>87305</v>
      </c>
      <c r="C12" s="2">
        <v>86463</v>
      </c>
      <c r="D12" s="65" t="s">
        <v>73</v>
      </c>
      <c r="E12" s="9"/>
      <c r="F12" s="9"/>
    </row>
    <row r="13" spans="1:7" ht="16" customHeight="1" x14ac:dyDescent="0.25">
      <c r="A13" s="34" t="s">
        <v>146</v>
      </c>
      <c r="B13" s="2">
        <v>692853</v>
      </c>
      <c r="C13" s="2">
        <v>706842</v>
      </c>
      <c r="D13" s="65" t="s">
        <v>74</v>
      </c>
      <c r="E13" s="9"/>
      <c r="F13" s="9"/>
    </row>
    <row r="14" spans="1:7" ht="16" customHeight="1" x14ac:dyDescent="0.25">
      <c r="A14" s="34" t="s">
        <v>147</v>
      </c>
      <c r="B14" s="2">
        <v>11031</v>
      </c>
      <c r="C14" s="2">
        <v>9603</v>
      </c>
      <c r="D14" s="35" t="s">
        <v>75</v>
      </c>
      <c r="E14" s="9">
        <v>27382</v>
      </c>
      <c r="F14" s="9">
        <v>17475</v>
      </c>
    </row>
    <row r="15" spans="1:7" ht="16" customHeight="1" x14ac:dyDescent="0.25">
      <c r="A15" s="34" t="s">
        <v>148</v>
      </c>
      <c r="B15" s="2"/>
      <c r="C15" s="2"/>
      <c r="D15" s="33" t="s">
        <v>76</v>
      </c>
      <c r="E15" s="9"/>
      <c r="F15" s="9"/>
    </row>
    <row r="16" spans="1:7" ht="17" customHeight="1" x14ac:dyDescent="0.25">
      <c r="A16" s="34" t="s">
        <v>149</v>
      </c>
      <c r="B16" s="2">
        <v>5289</v>
      </c>
      <c r="C16" s="2">
        <v>10847</v>
      </c>
      <c r="D16" s="33" t="s">
        <v>172</v>
      </c>
      <c r="E16" s="9"/>
      <c r="F16" s="9"/>
    </row>
    <row r="17" spans="1:6" ht="18" x14ac:dyDescent="0.25">
      <c r="A17" s="34" t="s">
        <v>150</v>
      </c>
      <c r="B17" s="2"/>
      <c r="C17" s="2"/>
      <c r="D17" s="37" t="s">
        <v>49</v>
      </c>
      <c r="E17" s="38">
        <f>E18+E26+E35+E61</f>
        <v>505012</v>
      </c>
      <c r="F17" s="38">
        <f>F18+F26+F35+F61</f>
        <v>544842</v>
      </c>
    </row>
    <row r="18" spans="1:6" ht="16" customHeight="1" x14ac:dyDescent="0.25">
      <c r="A18" s="34" t="s">
        <v>151</v>
      </c>
      <c r="B18" s="2"/>
      <c r="C18" s="2"/>
      <c r="D18" s="33" t="s">
        <v>50</v>
      </c>
      <c r="E18" s="7">
        <f>E19+E20+E23</f>
        <v>0</v>
      </c>
      <c r="F18" s="7">
        <f>F19+F20+F23</f>
        <v>0</v>
      </c>
    </row>
    <row r="19" spans="1:6" ht="16" customHeight="1" x14ac:dyDescent="0.25">
      <c r="A19" s="33" t="s">
        <v>20</v>
      </c>
      <c r="B19" s="7">
        <f>B20+B21+B22</f>
        <v>0</v>
      </c>
      <c r="C19" s="7">
        <f>C20+C21+C22</f>
        <v>0</v>
      </c>
      <c r="D19" s="34" t="s">
        <v>173</v>
      </c>
      <c r="E19" s="9"/>
      <c r="F19" s="9"/>
    </row>
    <row r="20" spans="1:6" ht="16" customHeight="1" x14ac:dyDescent="0.25">
      <c r="A20" s="34" t="s">
        <v>21</v>
      </c>
      <c r="B20" s="2"/>
      <c r="C20" s="2"/>
      <c r="D20" s="34" t="s">
        <v>174</v>
      </c>
      <c r="E20" s="9">
        <f>SUM(E21:E22)</f>
        <v>0</v>
      </c>
      <c r="F20" s="9">
        <f>SUM(F21:F22)</f>
        <v>0</v>
      </c>
    </row>
    <row r="21" spans="1:6" ht="15" x14ac:dyDescent="0.25">
      <c r="A21" s="34" t="s">
        <v>152</v>
      </c>
      <c r="B21" s="2"/>
      <c r="C21" s="2"/>
      <c r="D21" s="39" t="s">
        <v>51</v>
      </c>
      <c r="E21" s="9"/>
      <c r="F21" s="9"/>
    </row>
    <row r="22" spans="1:6" ht="16.5" customHeight="1" x14ac:dyDescent="0.25">
      <c r="A22" s="34" t="s">
        <v>22</v>
      </c>
      <c r="B22" s="2"/>
      <c r="C22" s="2"/>
      <c r="D22" s="39" t="s">
        <v>52</v>
      </c>
      <c r="E22" s="9"/>
      <c r="F22" s="9"/>
    </row>
    <row r="23" spans="1:6" ht="16" customHeight="1" x14ac:dyDescent="0.25">
      <c r="A23" s="33" t="s">
        <v>23</v>
      </c>
      <c r="B23" s="7">
        <f>B24+B25+B26+B42</f>
        <v>188775</v>
      </c>
      <c r="C23" s="7">
        <f>C24+C25+C26+C42</f>
        <v>186954</v>
      </c>
      <c r="D23" s="34" t="s">
        <v>53</v>
      </c>
      <c r="E23" s="9">
        <f>SUM(E24:E25)</f>
        <v>0</v>
      </c>
      <c r="F23" s="9">
        <f>SUM(F24:F25)</f>
        <v>0</v>
      </c>
    </row>
    <row r="24" spans="1:6" ht="16" customHeight="1" x14ac:dyDescent="0.25">
      <c r="A24" s="34" t="s">
        <v>153</v>
      </c>
      <c r="B24" s="2"/>
      <c r="C24" s="2"/>
      <c r="D24" s="39" t="s">
        <v>51</v>
      </c>
      <c r="E24" s="9"/>
      <c r="F24" s="9"/>
    </row>
    <row r="25" spans="1:6" ht="16" customHeight="1" x14ac:dyDescent="0.25">
      <c r="A25" s="34" t="s">
        <v>24</v>
      </c>
      <c r="B25" s="2"/>
      <c r="C25" s="2"/>
      <c r="D25" s="39" t="s">
        <v>52</v>
      </c>
      <c r="E25" s="9"/>
      <c r="F25" s="9"/>
    </row>
    <row r="26" spans="1:6" ht="16" customHeight="1" x14ac:dyDescent="0.25">
      <c r="A26" s="34" t="s">
        <v>25</v>
      </c>
      <c r="B26" s="2">
        <f>SUM(B27,B32,B37)</f>
        <v>188775</v>
      </c>
      <c r="C26" s="2">
        <f>SUM(C27,C32,C37)</f>
        <v>186954</v>
      </c>
      <c r="D26" s="33" t="s">
        <v>54</v>
      </c>
      <c r="E26" s="47">
        <f>E27+E28+E29</f>
        <v>324962</v>
      </c>
      <c r="F26" s="47">
        <f>F27+F28+F29</f>
        <v>366839</v>
      </c>
    </row>
    <row r="27" spans="1:6" ht="16" customHeight="1" x14ac:dyDescent="0.25">
      <c r="A27" s="34" t="s">
        <v>154</v>
      </c>
      <c r="B27" s="2">
        <f>SUM(B28:B31)</f>
        <v>188775</v>
      </c>
      <c r="C27" s="2">
        <f>SUM(C28:C31)</f>
        <v>186954</v>
      </c>
      <c r="D27" s="34" t="s">
        <v>55</v>
      </c>
      <c r="E27" s="9"/>
      <c r="F27" s="9"/>
    </row>
    <row r="28" spans="1:6" ht="19.5" customHeight="1" x14ac:dyDescent="0.25">
      <c r="A28" s="39" t="s">
        <v>156</v>
      </c>
      <c r="B28" s="2">
        <v>188775</v>
      </c>
      <c r="C28" s="2">
        <v>186954</v>
      </c>
      <c r="D28" s="34" t="s">
        <v>175</v>
      </c>
      <c r="E28" s="9"/>
      <c r="F28" s="9"/>
    </row>
    <row r="29" spans="1:6" ht="16" customHeight="1" x14ac:dyDescent="0.25">
      <c r="A29" s="39" t="s">
        <v>29</v>
      </c>
      <c r="B29" s="2"/>
      <c r="C29" s="2"/>
      <c r="D29" s="34" t="s">
        <v>56</v>
      </c>
      <c r="E29" s="9">
        <f>SUM(E30:E34)</f>
        <v>324962</v>
      </c>
      <c r="F29" s="9">
        <f>SUM(F30:F34)</f>
        <v>366839</v>
      </c>
    </row>
    <row r="30" spans="1:6" ht="16" customHeight="1" x14ac:dyDescent="0.25">
      <c r="A30" s="39" t="s">
        <v>26</v>
      </c>
      <c r="B30" s="2"/>
      <c r="C30" s="2"/>
      <c r="D30" s="34" t="s">
        <v>57</v>
      </c>
      <c r="E30" s="9">
        <v>324962</v>
      </c>
      <c r="F30" s="9">
        <v>366839</v>
      </c>
    </row>
    <row r="31" spans="1:6" ht="16" customHeight="1" x14ac:dyDescent="0.25">
      <c r="A31" s="39" t="s">
        <v>27</v>
      </c>
      <c r="B31" s="2"/>
      <c r="C31" s="2"/>
      <c r="D31" s="34" t="s">
        <v>176</v>
      </c>
      <c r="E31" s="9"/>
      <c r="F31" s="9"/>
    </row>
    <row r="32" spans="1:6" ht="18.75" customHeight="1" x14ac:dyDescent="0.25">
      <c r="A32" s="34" t="s">
        <v>155</v>
      </c>
      <c r="B32" s="2">
        <f>SUM(B33:B36)</f>
        <v>0</v>
      </c>
      <c r="C32" s="2">
        <f>SUM(C33:C36)</f>
        <v>0</v>
      </c>
      <c r="D32" s="34" t="s">
        <v>58</v>
      </c>
      <c r="E32" s="9"/>
      <c r="F32" s="9"/>
    </row>
    <row r="33" spans="1:6" ht="16" customHeight="1" x14ac:dyDescent="0.25">
      <c r="A33" s="39" t="s">
        <v>156</v>
      </c>
      <c r="B33" s="2"/>
      <c r="C33" s="2"/>
      <c r="D33" s="34" t="s">
        <v>177</v>
      </c>
      <c r="E33" s="9"/>
      <c r="F33" s="9"/>
    </row>
    <row r="34" spans="1:6" ht="16" customHeight="1" x14ac:dyDescent="0.25">
      <c r="A34" s="39" t="s">
        <v>29</v>
      </c>
      <c r="B34" s="2"/>
      <c r="C34" s="2"/>
      <c r="D34" s="34" t="s">
        <v>59</v>
      </c>
      <c r="E34" s="9"/>
      <c r="F34" s="9"/>
    </row>
    <row r="35" spans="1:6" ht="16" customHeight="1" x14ac:dyDescent="0.25">
      <c r="A35" s="39" t="s">
        <v>26</v>
      </c>
      <c r="B35" s="2"/>
      <c r="C35" s="2"/>
      <c r="D35" s="33" t="s">
        <v>60</v>
      </c>
      <c r="E35" s="47">
        <f>E36+E41+E46+E60</f>
        <v>180050</v>
      </c>
      <c r="F35" s="47">
        <f>F36+F41+F46+F60</f>
        <v>178003</v>
      </c>
    </row>
    <row r="36" spans="1:6" ht="16" customHeight="1" x14ac:dyDescent="0.25">
      <c r="A36" s="39" t="s">
        <v>27</v>
      </c>
      <c r="B36" s="2"/>
      <c r="C36" s="2"/>
      <c r="D36" s="34" t="s">
        <v>180</v>
      </c>
      <c r="E36" s="9">
        <f>SUM(E37,E40)</f>
        <v>0</v>
      </c>
      <c r="F36" s="9">
        <f>SUM(F37,F40)</f>
        <v>0</v>
      </c>
    </row>
    <row r="37" spans="1:6" ht="15" x14ac:dyDescent="0.25">
      <c r="A37" s="34" t="s">
        <v>30</v>
      </c>
      <c r="B37" s="2">
        <f>SUM(B38:B41)</f>
        <v>0</v>
      </c>
      <c r="C37" s="2">
        <f>SUM(C38:C41)</f>
        <v>0</v>
      </c>
      <c r="D37" s="40" t="s">
        <v>178</v>
      </c>
      <c r="E37" s="9">
        <f>SUM(E38:E39)</f>
        <v>0</v>
      </c>
      <c r="F37" s="9">
        <f>SUM(F38:F39)</f>
        <v>0</v>
      </c>
    </row>
    <row r="38" spans="1:6" ht="16" customHeight="1" x14ac:dyDescent="0.25">
      <c r="A38" s="39" t="s">
        <v>156</v>
      </c>
      <c r="B38" s="2"/>
      <c r="C38" s="2"/>
      <c r="D38" s="41" t="s">
        <v>39</v>
      </c>
      <c r="E38" s="9"/>
      <c r="F38" s="9"/>
    </row>
    <row r="39" spans="1:6" ht="16" customHeight="1" x14ac:dyDescent="0.25">
      <c r="A39" s="39" t="s">
        <v>29</v>
      </c>
      <c r="B39" s="2"/>
      <c r="C39" s="2"/>
      <c r="D39" s="41" t="s">
        <v>164</v>
      </c>
      <c r="E39" s="9"/>
      <c r="F39" s="9"/>
    </row>
    <row r="40" spans="1:6" ht="16" customHeight="1" x14ac:dyDescent="0.25">
      <c r="A40" s="39" t="s">
        <v>26</v>
      </c>
      <c r="B40" s="2"/>
      <c r="C40" s="2"/>
      <c r="D40" s="40" t="s">
        <v>40</v>
      </c>
      <c r="E40" s="9"/>
      <c r="F40" s="9"/>
    </row>
    <row r="41" spans="1:6" ht="26.25" customHeight="1" x14ac:dyDescent="0.25">
      <c r="A41" s="39" t="s">
        <v>27</v>
      </c>
      <c r="B41" s="2"/>
      <c r="C41" s="2"/>
      <c r="D41" s="34" t="s">
        <v>179</v>
      </c>
      <c r="E41" s="9">
        <f>SUM(E42,E45)</f>
        <v>0</v>
      </c>
      <c r="F41" s="9">
        <f>SUM(F42,F45)</f>
        <v>0</v>
      </c>
    </row>
    <row r="42" spans="1:6" ht="16" customHeight="1" x14ac:dyDescent="0.25">
      <c r="A42" s="34" t="s">
        <v>31</v>
      </c>
      <c r="B42" s="2"/>
      <c r="C42" s="2"/>
      <c r="D42" s="40" t="s">
        <v>181</v>
      </c>
      <c r="E42" s="9">
        <f>SUM(E43:E44)</f>
        <v>0</v>
      </c>
      <c r="F42" s="9">
        <f>SUM(F43:F44)</f>
        <v>0</v>
      </c>
    </row>
    <row r="43" spans="1:6" ht="16.5" customHeight="1" x14ac:dyDescent="0.25">
      <c r="A43" s="33" t="s">
        <v>157</v>
      </c>
      <c r="B43" s="7">
        <f>B44+B45</f>
        <v>0</v>
      </c>
      <c r="C43" s="7">
        <f>C44+C45</f>
        <v>0</v>
      </c>
      <c r="D43" s="41" t="s">
        <v>39</v>
      </c>
      <c r="E43" s="9"/>
      <c r="F43" s="9"/>
    </row>
    <row r="44" spans="1:6" ht="16" customHeight="1" x14ac:dyDescent="0.25">
      <c r="A44" s="34" t="s">
        <v>158</v>
      </c>
      <c r="B44" s="2"/>
      <c r="C44" s="2"/>
      <c r="D44" s="41" t="s">
        <v>164</v>
      </c>
      <c r="E44" s="9"/>
      <c r="F44" s="9"/>
    </row>
    <row r="45" spans="1:6" ht="16" customHeight="1" x14ac:dyDescent="0.25">
      <c r="A45" s="34" t="s">
        <v>159</v>
      </c>
      <c r="B45" s="2"/>
      <c r="C45" s="2"/>
      <c r="D45" s="40" t="s">
        <v>40</v>
      </c>
      <c r="E45" s="9"/>
      <c r="F45" s="9"/>
    </row>
    <row r="46" spans="1:6" ht="16" customHeight="1" x14ac:dyDescent="0.25">
      <c r="A46" s="37" t="s">
        <v>32</v>
      </c>
      <c r="B46" s="10">
        <f>B47+B55+B73+B90</f>
        <v>244093</v>
      </c>
      <c r="C46" s="10">
        <f>C47+C55+C73+C90</f>
        <v>203229</v>
      </c>
      <c r="D46" s="40" t="s">
        <v>182</v>
      </c>
      <c r="E46" s="9">
        <f>SUM(E47,E48,E51,E52,E55,E56,E57,E58,E59)</f>
        <v>178848</v>
      </c>
      <c r="F46" s="9">
        <f>SUM(F47,F48,F51,F52,F55,F56,F57,F58,F59)</f>
        <v>176813</v>
      </c>
    </row>
    <row r="47" spans="1:6" ht="16" customHeight="1" x14ac:dyDescent="0.25">
      <c r="A47" s="33" t="s">
        <v>33</v>
      </c>
      <c r="B47" s="7">
        <f>B48+B51+B52+B53+B54</f>
        <v>317</v>
      </c>
      <c r="C47" s="7">
        <f>C48+C51+C52+C53+C54</f>
        <v>495</v>
      </c>
      <c r="D47" s="40" t="s">
        <v>57</v>
      </c>
      <c r="E47" s="9">
        <v>39315</v>
      </c>
      <c r="F47" s="9">
        <v>41627</v>
      </c>
    </row>
    <row r="48" spans="1:6" ht="16" customHeight="1" x14ac:dyDescent="0.25">
      <c r="A48" s="34" t="s">
        <v>34</v>
      </c>
      <c r="B48" s="2"/>
      <c r="C48" s="2"/>
      <c r="D48" s="40" t="s">
        <v>176</v>
      </c>
      <c r="E48" s="9"/>
      <c r="F48" s="9"/>
    </row>
    <row r="49" spans="1:6" ht="23.25" customHeight="1" x14ac:dyDescent="0.25">
      <c r="A49" s="12" t="s">
        <v>35</v>
      </c>
      <c r="B49" s="11" t="str">
        <f>B2</f>
        <v>state as of 31.12.2020 [EUR]</v>
      </c>
      <c r="C49" s="11" t="str">
        <f>C2</f>
        <v>state as of 31.12.2019 [EUR]</v>
      </c>
      <c r="D49" s="12" t="s">
        <v>61</v>
      </c>
      <c r="E49" s="11" t="str">
        <f>E2</f>
        <v>state as of 31.12.2020 [EUR]</v>
      </c>
      <c r="F49" s="11" t="str">
        <f>F2</f>
        <v>state as of 31.12.2020 [EUR]</v>
      </c>
    </row>
    <row r="50" spans="1:6" ht="9.75" customHeight="1" x14ac:dyDescent="0.25">
      <c r="A50" s="13">
        <v>1</v>
      </c>
      <c r="B50" s="13">
        <v>2</v>
      </c>
      <c r="C50" s="13">
        <v>3</v>
      </c>
      <c r="D50" s="13">
        <v>4</v>
      </c>
      <c r="E50" s="13">
        <v>5</v>
      </c>
      <c r="F50" s="13">
        <v>6</v>
      </c>
    </row>
    <row r="51" spans="1:6" ht="16" customHeight="1" x14ac:dyDescent="0.25">
      <c r="A51" s="34" t="s">
        <v>160</v>
      </c>
      <c r="B51" s="2"/>
      <c r="C51" s="2"/>
      <c r="D51" s="40" t="s">
        <v>58</v>
      </c>
      <c r="E51" s="9"/>
      <c r="F51" s="9"/>
    </row>
    <row r="52" spans="1:6" ht="16" customHeight="1" x14ac:dyDescent="0.25">
      <c r="A52" s="34" t="s">
        <v>36</v>
      </c>
      <c r="B52" s="2"/>
      <c r="C52" s="2"/>
      <c r="D52" s="40" t="s">
        <v>183</v>
      </c>
      <c r="E52" s="9">
        <f>SUM(E53:E54)</f>
        <v>11241</v>
      </c>
      <c r="F52" s="9">
        <f>SUM(F53:F54)</f>
        <v>15782</v>
      </c>
    </row>
    <row r="53" spans="1:6" ht="16" customHeight="1" x14ac:dyDescent="0.25">
      <c r="A53" s="34" t="s">
        <v>37</v>
      </c>
      <c r="B53" s="2">
        <v>317</v>
      </c>
      <c r="C53" s="2">
        <v>495</v>
      </c>
      <c r="D53" s="41" t="s">
        <v>39</v>
      </c>
      <c r="E53" s="9">
        <v>11241</v>
      </c>
      <c r="F53" s="9">
        <v>15782</v>
      </c>
    </row>
    <row r="54" spans="1:6" ht="16" customHeight="1" x14ac:dyDescent="0.25">
      <c r="A54" s="34" t="s">
        <v>161</v>
      </c>
      <c r="B54" s="2"/>
      <c r="C54" s="2"/>
      <c r="D54" s="41" t="s">
        <v>164</v>
      </c>
      <c r="E54" s="9"/>
      <c r="F54" s="9"/>
    </row>
    <row r="55" spans="1:6" ht="16" customHeight="1" x14ac:dyDescent="0.25">
      <c r="A55" s="33" t="s">
        <v>38</v>
      </c>
      <c r="B55" s="7">
        <f>B56+B66</f>
        <v>102702</v>
      </c>
      <c r="C55" s="7">
        <f>C56+C66</f>
        <v>106027</v>
      </c>
      <c r="D55" s="40" t="s">
        <v>184</v>
      </c>
      <c r="E55" s="9">
        <v>43200</v>
      </c>
      <c r="F55" s="9">
        <v>31149</v>
      </c>
    </row>
    <row r="56" spans="1:6" ht="16" customHeight="1" x14ac:dyDescent="0.25">
      <c r="A56" s="34" t="s">
        <v>162</v>
      </c>
      <c r="B56" s="2">
        <f>SUM(B57,B60)</f>
        <v>187</v>
      </c>
      <c r="C56" s="2">
        <f>SUM(C57,C60)</f>
        <v>2725</v>
      </c>
      <c r="D56" s="40" t="s">
        <v>185</v>
      </c>
      <c r="E56" s="9">
        <v>4879</v>
      </c>
      <c r="F56" s="9"/>
    </row>
    <row r="57" spans="1:6" ht="25.5" customHeight="1" x14ac:dyDescent="0.25">
      <c r="A57" s="34" t="s">
        <v>163</v>
      </c>
      <c r="B57" s="2">
        <f>SUM(B58:B59)</f>
        <v>187</v>
      </c>
      <c r="C57" s="2">
        <f>SUM(C58:C59)</f>
        <v>2725</v>
      </c>
      <c r="D57" s="40" t="s">
        <v>186</v>
      </c>
      <c r="E57" s="9">
        <v>44053</v>
      </c>
      <c r="F57" s="9">
        <v>59928</v>
      </c>
    </row>
    <row r="58" spans="1:6" ht="18" customHeight="1" x14ac:dyDescent="0.25">
      <c r="A58" s="39" t="s">
        <v>39</v>
      </c>
      <c r="B58" s="2">
        <v>187</v>
      </c>
      <c r="C58" s="2">
        <v>2725</v>
      </c>
      <c r="D58" s="40" t="s">
        <v>187</v>
      </c>
      <c r="E58" s="9">
        <v>33027</v>
      </c>
      <c r="F58" s="9">
        <v>25907</v>
      </c>
    </row>
    <row r="59" spans="1:6" ht="16" customHeight="1" x14ac:dyDescent="0.25">
      <c r="A59" s="39" t="s">
        <v>164</v>
      </c>
      <c r="B59" s="2"/>
      <c r="C59" s="2"/>
      <c r="D59" s="40" t="s">
        <v>62</v>
      </c>
      <c r="E59" s="9">
        <v>3133</v>
      </c>
      <c r="F59" s="9">
        <v>2420</v>
      </c>
    </row>
    <row r="60" spans="1:6" ht="16" customHeight="1" x14ac:dyDescent="0.25">
      <c r="A60" s="34" t="s">
        <v>40</v>
      </c>
      <c r="B60" s="2"/>
      <c r="C60" s="2"/>
      <c r="D60" s="40" t="s">
        <v>63</v>
      </c>
      <c r="E60" s="9">
        <v>1202</v>
      </c>
      <c r="F60" s="9">
        <v>1190</v>
      </c>
    </row>
    <row r="61" spans="1:6" ht="20.25" customHeight="1" x14ac:dyDescent="0.25">
      <c r="A61" s="34" t="s">
        <v>165</v>
      </c>
      <c r="B61" s="2">
        <f>SUM(B62,B65)</f>
        <v>0</v>
      </c>
      <c r="C61" s="2">
        <f>SUM(C62,C65)</f>
        <v>0</v>
      </c>
      <c r="D61" s="33" t="s">
        <v>64</v>
      </c>
      <c r="E61" s="47">
        <f>E62+E63</f>
        <v>0</v>
      </c>
      <c r="F61" s="47">
        <f>F62+F63</f>
        <v>0</v>
      </c>
    </row>
    <row r="62" spans="1:6" ht="16" customHeight="1" x14ac:dyDescent="0.25">
      <c r="A62" s="34" t="s">
        <v>163</v>
      </c>
      <c r="B62" s="2">
        <f>SUM(B63:B64)</f>
        <v>0</v>
      </c>
      <c r="C62" s="2">
        <f>SUM(C63:C64)</f>
        <v>0</v>
      </c>
      <c r="D62" s="34" t="s">
        <v>65</v>
      </c>
      <c r="E62" s="9"/>
      <c r="F62" s="9"/>
    </row>
    <row r="63" spans="1:6" ht="16" customHeight="1" x14ac:dyDescent="0.25">
      <c r="A63" s="39" t="s">
        <v>39</v>
      </c>
      <c r="B63" s="2"/>
      <c r="C63" s="2"/>
      <c r="D63" s="34" t="s">
        <v>66</v>
      </c>
      <c r="E63" s="9">
        <f>SUM(E64:E65)</f>
        <v>0</v>
      </c>
      <c r="F63" s="9">
        <f>SUM(F64:F65)</f>
        <v>0</v>
      </c>
    </row>
    <row r="64" spans="1:6" ht="16" customHeight="1" x14ac:dyDescent="0.25">
      <c r="A64" s="39" t="s">
        <v>164</v>
      </c>
      <c r="B64" s="2"/>
      <c r="C64" s="2"/>
      <c r="D64" s="39" t="s">
        <v>51</v>
      </c>
      <c r="E64" s="9"/>
      <c r="F64" s="9"/>
    </row>
    <row r="65" spans="1:6" ht="16" customHeight="1" x14ac:dyDescent="0.25">
      <c r="A65" s="34" t="s">
        <v>40</v>
      </c>
      <c r="B65" s="2"/>
      <c r="C65" s="2"/>
      <c r="D65" s="39" t="s">
        <v>52</v>
      </c>
      <c r="E65" s="9"/>
      <c r="F65" s="9"/>
    </row>
    <row r="66" spans="1:6" ht="16" customHeight="1" x14ac:dyDescent="0.25">
      <c r="A66" s="34" t="s">
        <v>41</v>
      </c>
      <c r="B66" s="2">
        <f>SUM(B67,B70,B71,B72)</f>
        <v>102515</v>
      </c>
      <c r="C66" s="2">
        <f>SUM(C67,C70,C71,C72)</f>
        <v>103302</v>
      </c>
      <c r="D66" s="40"/>
      <c r="E66" s="8"/>
      <c r="F66" s="8"/>
    </row>
    <row r="67" spans="1:6" ht="16" customHeight="1" x14ac:dyDescent="0.25">
      <c r="A67" s="34" t="s">
        <v>163</v>
      </c>
      <c r="B67" s="2">
        <f>SUM(B68:B69)</f>
        <v>94216</v>
      </c>
      <c r="C67" s="2">
        <f>SUM(C68:C69)</f>
        <v>102916</v>
      </c>
      <c r="D67" s="34"/>
      <c r="E67" s="8"/>
      <c r="F67" s="8"/>
    </row>
    <row r="68" spans="1:6" ht="16" customHeight="1" x14ac:dyDescent="0.25">
      <c r="A68" s="39" t="s">
        <v>39</v>
      </c>
      <c r="B68" s="2">
        <v>94216</v>
      </c>
      <c r="C68" s="2">
        <v>102916</v>
      </c>
      <c r="D68" s="33"/>
      <c r="E68" s="9"/>
      <c r="F68" s="9"/>
    </row>
    <row r="69" spans="1:6" ht="16" customHeight="1" x14ac:dyDescent="0.25">
      <c r="A69" s="39" t="s">
        <v>164</v>
      </c>
      <c r="B69" s="2"/>
      <c r="C69" s="2"/>
      <c r="D69" s="34"/>
      <c r="E69" s="8"/>
      <c r="F69" s="8"/>
    </row>
    <row r="70" spans="1:6" ht="26.25" customHeight="1" x14ac:dyDescent="0.25">
      <c r="A70" s="34" t="s">
        <v>166</v>
      </c>
      <c r="B70" s="2">
        <v>8111</v>
      </c>
      <c r="C70" s="2">
        <v>84</v>
      </c>
      <c r="D70" s="34"/>
      <c r="E70" s="8"/>
      <c r="F70" s="8"/>
    </row>
    <row r="71" spans="1:6" ht="16" customHeight="1" x14ac:dyDescent="0.25">
      <c r="A71" s="34" t="s">
        <v>42</v>
      </c>
      <c r="B71" s="2">
        <v>188</v>
      </c>
      <c r="C71" s="2">
        <v>302</v>
      </c>
      <c r="D71" s="39"/>
      <c r="E71" s="8"/>
      <c r="F71" s="8"/>
    </row>
    <row r="72" spans="1:6" ht="16" customHeight="1" x14ac:dyDescent="0.25">
      <c r="A72" s="34" t="s">
        <v>167</v>
      </c>
      <c r="B72" s="2"/>
      <c r="C72" s="2"/>
      <c r="D72" s="39"/>
      <c r="E72" s="8"/>
      <c r="F72" s="8"/>
    </row>
    <row r="73" spans="1:6" ht="16" customHeight="1" x14ac:dyDescent="0.25">
      <c r="A73" s="23" t="s">
        <v>43</v>
      </c>
      <c r="B73" s="7">
        <f>B74+B89</f>
        <v>138211</v>
      </c>
      <c r="C73" s="7">
        <f>C74+C89</f>
        <v>93718</v>
      </c>
      <c r="D73" s="36"/>
      <c r="E73" s="8"/>
      <c r="F73" s="8"/>
    </row>
    <row r="74" spans="1:6" ht="16" customHeight="1" x14ac:dyDescent="0.25">
      <c r="A74" s="34" t="s">
        <v>44</v>
      </c>
      <c r="B74" s="2">
        <f>SUM(B75,B80,B85)</f>
        <v>138211</v>
      </c>
      <c r="C74" s="2">
        <f>SUM(C75,C80,C85)</f>
        <v>93718</v>
      </c>
      <c r="D74" s="36"/>
      <c r="E74" s="8"/>
      <c r="F74" s="8"/>
    </row>
    <row r="75" spans="1:6" ht="16" customHeight="1" x14ac:dyDescent="0.25">
      <c r="A75" s="34" t="s">
        <v>168</v>
      </c>
      <c r="B75" s="2">
        <f>SUM(B76:B79)</f>
        <v>0</v>
      </c>
      <c r="C75" s="2">
        <f>SUM(C76:C79)</f>
        <v>37523</v>
      </c>
      <c r="D75" s="36"/>
      <c r="E75" s="8"/>
      <c r="F75" s="8"/>
    </row>
    <row r="76" spans="1:6" ht="16" customHeight="1" x14ac:dyDescent="0.25">
      <c r="A76" s="39" t="s">
        <v>156</v>
      </c>
      <c r="B76" s="2"/>
      <c r="C76" s="2"/>
      <c r="D76" s="36"/>
      <c r="E76" s="8"/>
      <c r="F76" s="8"/>
    </row>
    <row r="77" spans="1:6" ht="16" customHeight="1" x14ac:dyDescent="0.25">
      <c r="A77" s="39" t="s">
        <v>29</v>
      </c>
      <c r="B77" s="2"/>
      <c r="C77" s="2"/>
      <c r="D77" s="36"/>
      <c r="E77" s="8"/>
      <c r="F77" s="8"/>
    </row>
    <row r="78" spans="1:6" ht="16" customHeight="1" x14ac:dyDescent="0.25">
      <c r="A78" s="39" t="s">
        <v>26</v>
      </c>
      <c r="B78" s="2"/>
      <c r="C78" s="2">
        <v>37523</v>
      </c>
      <c r="D78" s="36"/>
      <c r="E78" s="8"/>
      <c r="F78" s="8"/>
    </row>
    <row r="79" spans="1:6" ht="16" customHeight="1" x14ac:dyDescent="0.25">
      <c r="A79" s="39" t="s">
        <v>45</v>
      </c>
      <c r="B79" s="2"/>
      <c r="C79" s="2"/>
      <c r="D79" s="36"/>
      <c r="E79" s="8"/>
      <c r="F79" s="8"/>
    </row>
    <row r="80" spans="1:6" ht="16" customHeight="1" x14ac:dyDescent="0.25">
      <c r="A80" s="34" t="s">
        <v>28</v>
      </c>
      <c r="B80" s="2">
        <f>SUM(B81:B84)</f>
        <v>0</v>
      </c>
      <c r="C80" s="2">
        <f>SUM(C81:C84)</f>
        <v>0</v>
      </c>
      <c r="D80" s="36"/>
      <c r="E80" s="8"/>
      <c r="F80" s="8"/>
    </row>
    <row r="81" spans="1:6" ht="16" customHeight="1" x14ac:dyDescent="0.25">
      <c r="A81" s="39" t="s">
        <v>156</v>
      </c>
      <c r="B81" s="2"/>
      <c r="C81" s="2"/>
      <c r="D81" s="36"/>
      <c r="E81" s="8"/>
      <c r="F81" s="8"/>
    </row>
    <row r="82" spans="1:6" ht="16" customHeight="1" x14ac:dyDescent="0.25">
      <c r="A82" s="39" t="s">
        <v>29</v>
      </c>
      <c r="B82" s="2"/>
      <c r="C82" s="2"/>
      <c r="D82" s="36"/>
      <c r="E82" s="8"/>
      <c r="F82" s="8"/>
    </row>
    <row r="83" spans="1:6" ht="16" customHeight="1" x14ac:dyDescent="0.25">
      <c r="A83" s="39" t="s">
        <v>26</v>
      </c>
      <c r="B83" s="2"/>
      <c r="C83" s="2"/>
      <c r="D83" s="36"/>
      <c r="E83" s="8"/>
      <c r="F83" s="8"/>
    </row>
    <row r="84" spans="1:6" ht="16" customHeight="1" x14ac:dyDescent="0.25">
      <c r="A84" s="39" t="s">
        <v>45</v>
      </c>
      <c r="B84" s="2"/>
      <c r="C84" s="2"/>
      <c r="D84" s="36"/>
      <c r="E84" s="8"/>
      <c r="F84" s="8"/>
    </row>
    <row r="85" spans="1:6" ht="16" customHeight="1" x14ac:dyDescent="0.25">
      <c r="A85" s="34" t="s">
        <v>80</v>
      </c>
      <c r="B85" s="66">
        <f>B86+B87+B88</f>
        <v>138211</v>
      </c>
      <c r="C85" s="66">
        <f>C86+C87+C88</f>
        <v>56195</v>
      </c>
      <c r="D85" s="36"/>
      <c r="E85" s="8"/>
      <c r="F85" s="8"/>
    </row>
    <row r="86" spans="1:6" ht="16" customHeight="1" x14ac:dyDescent="0.25">
      <c r="A86" s="39" t="s">
        <v>170</v>
      </c>
      <c r="B86" s="2">
        <v>138211</v>
      </c>
      <c r="C86" s="2">
        <v>56195</v>
      </c>
      <c r="D86" s="36"/>
      <c r="E86" s="8"/>
      <c r="F86" s="8"/>
    </row>
    <row r="87" spans="1:6" ht="16" customHeight="1" x14ac:dyDescent="0.25">
      <c r="A87" s="39" t="s">
        <v>46</v>
      </c>
      <c r="B87" s="2"/>
      <c r="C87" s="2"/>
      <c r="D87" s="36"/>
      <c r="E87" s="8"/>
      <c r="F87" s="8"/>
    </row>
    <row r="88" spans="1:6" ht="16" customHeight="1" x14ac:dyDescent="0.25">
      <c r="A88" s="39" t="s">
        <v>79</v>
      </c>
      <c r="B88" s="2"/>
      <c r="C88" s="2"/>
      <c r="D88" s="36"/>
      <c r="E88" s="8"/>
      <c r="F88" s="8"/>
    </row>
    <row r="89" spans="1:6" ht="16" customHeight="1" x14ac:dyDescent="0.25">
      <c r="A89" s="34" t="s">
        <v>47</v>
      </c>
      <c r="B89" s="2"/>
      <c r="C89" s="2"/>
      <c r="D89" s="36"/>
      <c r="E89" s="8"/>
      <c r="F89" s="8"/>
    </row>
    <row r="90" spans="1:6" ht="17.25" customHeight="1" x14ac:dyDescent="0.25">
      <c r="A90" s="33" t="s">
        <v>169</v>
      </c>
      <c r="B90" s="7">
        <v>2863</v>
      </c>
      <c r="C90" s="7">
        <v>2989</v>
      </c>
      <c r="D90" s="36"/>
      <c r="E90" s="8"/>
      <c r="F90" s="8"/>
    </row>
    <row r="91" spans="1:6" ht="17.25" customHeight="1" x14ac:dyDescent="0.25">
      <c r="A91" s="46" t="s">
        <v>77</v>
      </c>
      <c r="B91" s="7"/>
      <c r="C91" s="7"/>
      <c r="D91" s="36"/>
      <c r="E91" s="8"/>
      <c r="F91" s="8"/>
    </row>
    <row r="92" spans="1:6" ht="15" customHeight="1" x14ac:dyDescent="0.25">
      <c r="A92" s="46" t="s">
        <v>78</v>
      </c>
      <c r="B92" s="7"/>
      <c r="C92" s="7"/>
      <c r="D92" s="36"/>
      <c r="E92" s="8"/>
      <c r="F92" s="8"/>
    </row>
    <row r="93" spans="1:6" ht="13.5" customHeight="1" x14ac:dyDescent="0.25">
      <c r="A93" s="37" t="s">
        <v>124</v>
      </c>
      <c r="B93" s="38">
        <f>B4+B46+B91+B92</f>
        <v>1229346</v>
      </c>
      <c r="C93" s="38">
        <f>C4+C46+C91+C92</f>
        <v>1203938</v>
      </c>
      <c r="D93" s="42" t="s">
        <v>125</v>
      </c>
      <c r="E93" s="38">
        <f>E4+E17</f>
        <v>1229346</v>
      </c>
      <c r="F93" s="38">
        <f>F4+F17</f>
        <v>1203938</v>
      </c>
    </row>
    <row r="94" spans="1:6" ht="16.5" customHeight="1" x14ac:dyDescent="0.25">
      <c r="A94" s="3"/>
      <c r="B94" s="4"/>
      <c r="C94" s="4"/>
      <c r="D94" s="3"/>
      <c r="E94" s="48"/>
      <c r="F94" s="48"/>
    </row>
    <row r="95" spans="1:6" ht="13.5" hidden="1" customHeight="1" x14ac:dyDescent="0.25">
      <c r="A95" s="3"/>
      <c r="B95" s="4"/>
      <c r="C95" s="4"/>
      <c r="D95" s="3"/>
      <c r="E95" s="5"/>
      <c r="F95" s="5"/>
    </row>
    <row r="96" spans="1:6" ht="34.5" customHeight="1" x14ac:dyDescent="0.25">
      <c r="A96" s="3" t="s">
        <v>1</v>
      </c>
      <c r="B96" s="4"/>
      <c r="C96" s="4"/>
      <c r="D96" s="3"/>
      <c r="E96" s="5"/>
      <c r="F96" s="5"/>
    </row>
    <row r="97" spans="1:6" ht="9" customHeight="1" x14ac:dyDescent="0.25">
      <c r="A97" s="3" t="s">
        <v>67</v>
      </c>
      <c r="B97" s="4"/>
      <c r="C97" s="4"/>
      <c r="D97" s="3"/>
      <c r="E97" s="5"/>
      <c r="F97" s="5"/>
    </row>
    <row r="98" spans="1:6" ht="9" customHeight="1" x14ac:dyDescent="0.25">
      <c r="A98" s="3"/>
      <c r="B98" s="4"/>
      <c r="C98" s="4"/>
      <c r="D98" s="3"/>
      <c r="E98" s="5"/>
      <c r="F98" s="5"/>
    </row>
    <row r="99" spans="1:6" ht="13.5" customHeight="1" x14ac:dyDescent="0.25">
      <c r="A99" s="3"/>
      <c r="B99" s="4"/>
      <c r="C99" s="4"/>
      <c r="D99" s="3"/>
      <c r="E99" s="5"/>
      <c r="F99" s="5"/>
    </row>
    <row r="100" spans="1:6" ht="13.5" customHeight="1" x14ac:dyDescent="0.25">
      <c r="A100" s="3"/>
      <c r="B100" s="4"/>
      <c r="C100" s="4"/>
      <c r="D100" s="3"/>
      <c r="E100" s="5"/>
      <c r="F100" s="5"/>
    </row>
    <row r="101" spans="1:6" x14ac:dyDescent="0.25">
      <c r="A101" s="3"/>
      <c r="B101" s="4"/>
      <c r="C101" s="4"/>
      <c r="D101" s="3"/>
      <c r="E101" s="5"/>
      <c r="F101" s="5"/>
    </row>
    <row r="102" spans="1:6" x14ac:dyDescent="0.25">
      <c r="A102" s="3"/>
      <c r="B102" s="4"/>
      <c r="C102" s="4"/>
      <c r="D102" s="3"/>
      <c r="E102" s="5"/>
      <c r="F102" s="5"/>
    </row>
    <row r="103" spans="1:6" x14ac:dyDescent="0.25">
      <c r="A103" s="3"/>
      <c r="B103" s="4"/>
      <c r="C103" s="4"/>
      <c r="D103" s="3"/>
      <c r="E103" s="5"/>
      <c r="F103" s="5"/>
    </row>
    <row r="104" spans="1:6" x14ac:dyDescent="0.25">
      <c r="A104" s="3"/>
      <c r="B104" s="4"/>
      <c r="C104" s="4"/>
      <c r="D104" s="3"/>
      <c r="E104" s="5"/>
      <c r="F104" s="5"/>
    </row>
    <row r="105" spans="1:6" x14ac:dyDescent="0.25">
      <c r="A105" s="3"/>
      <c r="B105" s="4"/>
      <c r="C105" s="4"/>
      <c r="D105" s="3"/>
      <c r="E105" s="5"/>
      <c r="F105" s="5"/>
    </row>
    <row r="106" spans="1:6" x14ac:dyDescent="0.25">
      <c r="A106" s="3"/>
      <c r="B106" s="4"/>
      <c r="C106" s="4"/>
      <c r="D106" s="3"/>
      <c r="E106" s="5"/>
      <c r="F106" s="5"/>
    </row>
    <row r="107" spans="1:6" x14ac:dyDescent="0.25">
      <c r="A107" s="3"/>
      <c r="B107" s="4"/>
      <c r="C107" s="4"/>
      <c r="D107" s="3"/>
      <c r="E107" s="5"/>
      <c r="F107" s="5"/>
    </row>
    <row r="108" spans="1:6" x14ac:dyDescent="0.25">
      <c r="A108" s="3"/>
      <c r="B108" s="4"/>
      <c r="C108" s="4"/>
      <c r="D108" s="3"/>
      <c r="E108" s="5"/>
      <c r="F108" s="5"/>
    </row>
    <row r="109" spans="1:6" x14ac:dyDescent="0.25">
      <c r="A109" s="3"/>
      <c r="B109" s="4"/>
      <c r="C109" s="4"/>
      <c r="D109" s="3"/>
      <c r="E109" s="5"/>
      <c r="F109" s="5"/>
    </row>
    <row r="110" spans="1:6" x14ac:dyDescent="0.25">
      <c r="A110" s="3"/>
      <c r="B110" s="4"/>
      <c r="C110" s="4"/>
      <c r="D110" s="3"/>
      <c r="E110" s="5"/>
      <c r="F110" s="5"/>
    </row>
    <row r="111" spans="1:6" x14ac:dyDescent="0.25">
      <c r="A111" s="3"/>
      <c r="B111" s="4"/>
      <c r="C111" s="4"/>
      <c r="D111" s="3"/>
      <c r="E111" s="5"/>
      <c r="F111" s="5"/>
    </row>
    <row r="112" spans="1:6" x14ac:dyDescent="0.25">
      <c r="A112" s="3"/>
      <c r="B112" s="3"/>
      <c r="C112" s="3"/>
      <c r="D112" s="3"/>
      <c r="E112" s="5"/>
      <c r="F112" s="5"/>
    </row>
    <row r="113" spans="5:6" x14ac:dyDescent="0.25">
      <c r="E113" s="5"/>
      <c r="F113" s="5"/>
    </row>
    <row r="114" spans="5:6" x14ac:dyDescent="0.25">
      <c r="E114" s="5"/>
      <c r="F114" s="5"/>
    </row>
    <row r="115" spans="5:6" x14ac:dyDescent="0.25">
      <c r="E115" s="5"/>
      <c r="F115" s="5"/>
    </row>
    <row r="116" spans="5:6" x14ac:dyDescent="0.25">
      <c r="E116" s="5"/>
      <c r="F116" s="5"/>
    </row>
    <row r="117" spans="5:6" x14ac:dyDescent="0.25">
      <c r="E117" s="5"/>
      <c r="F117" s="5"/>
    </row>
    <row r="118" spans="5:6" x14ac:dyDescent="0.25">
      <c r="E118" s="5"/>
      <c r="F118" s="5"/>
    </row>
    <row r="119" spans="5:6" x14ac:dyDescent="0.25">
      <c r="E119" s="5"/>
      <c r="F119" s="5"/>
    </row>
    <row r="120" spans="5:6" x14ac:dyDescent="0.25">
      <c r="E120" s="5"/>
      <c r="F120" s="5"/>
    </row>
    <row r="121" spans="5:6" x14ac:dyDescent="0.25">
      <c r="E121" s="5"/>
      <c r="F121" s="5"/>
    </row>
    <row r="122" spans="5:6" x14ac:dyDescent="0.25">
      <c r="E122" s="5"/>
      <c r="F122" s="5"/>
    </row>
    <row r="123" spans="5:6" x14ac:dyDescent="0.25">
      <c r="E123" s="5"/>
      <c r="F123" s="5"/>
    </row>
    <row r="124" spans="5:6" x14ac:dyDescent="0.25">
      <c r="E124" s="5"/>
      <c r="F124" s="5"/>
    </row>
    <row r="125" spans="5:6" x14ac:dyDescent="0.25">
      <c r="E125" s="5"/>
      <c r="F125" s="5"/>
    </row>
    <row r="126" spans="5:6" x14ac:dyDescent="0.25">
      <c r="E126" s="5"/>
      <c r="F126" s="5"/>
    </row>
    <row r="127" spans="5:6" x14ac:dyDescent="0.25">
      <c r="E127" s="5"/>
      <c r="F127" s="5"/>
    </row>
    <row r="128" spans="5:6" x14ac:dyDescent="0.25">
      <c r="E128" s="5"/>
      <c r="F128" s="5"/>
    </row>
    <row r="129" spans="5:6" x14ac:dyDescent="0.25">
      <c r="E129" s="5"/>
      <c r="F129" s="5"/>
    </row>
    <row r="130" spans="5:6" x14ac:dyDescent="0.25">
      <c r="E130" s="5"/>
      <c r="F130" s="5"/>
    </row>
    <row r="131" spans="5:6" x14ac:dyDescent="0.25">
      <c r="E131" s="5"/>
      <c r="F131" s="5"/>
    </row>
    <row r="132" spans="5:6" x14ac:dyDescent="0.25">
      <c r="E132" s="5"/>
      <c r="F132" s="5"/>
    </row>
    <row r="133" spans="5:6" x14ac:dyDescent="0.25">
      <c r="E133" s="5"/>
      <c r="F133" s="5"/>
    </row>
    <row r="134" spans="5:6" x14ac:dyDescent="0.25">
      <c r="E134" s="5"/>
      <c r="F134" s="5"/>
    </row>
    <row r="135" spans="5:6" x14ac:dyDescent="0.25">
      <c r="E135" s="5"/>
      <c r="F135" s="5"/>
    </row>
    <row r="136" spans="5:6" x14ac:dyDescent="0.25">
      <c r="E136" s="5"/>
      <c r="F136" s="5"/>
    </row>
    <row r="137" spans="5:6" x14ac:dyDescent="0.25">
      <c r="E137" s="5"/>
      <c r="F137" s="5"/>
    </row>
    <row r="138" spans="5:6" x14ac:dyDescent="0.25">
      <c r="E138" s="5"/>
      <c r="F138" s="5"/>
    </row>
    <row r="139" spans="5:6" x14ac:dyDescent="0.25">
      <c r="E139" s="5"/>
      <c r="F139" s="5"/>
    </row>
    <row r="140" spans="5:6" x14ac:dyDescent="0.25">
      <c r="E140" s="5"/>
      <c r="F140" s="5"/>
    </row>
    <row r="141" spans="5:6" x14ac:dyDescent="0.25">
      <c r="E141" s="5"/>
      <c r="F141" s="5"/>
    </row>
    <row r="142" spans="5:6" x14ac:dyDescent="0.25">
      <c r="E142" s="5"/>
      <c r="F142" s="5"/>
    </row>
    <row r="143" spans="5:6" x14ac:dyDescent="0.25">
      <c r="E143" s="5"/>
      <c r="F143" s="5"/>
    </row>
    <row r="144" spans="5:6" x14ac:dyDescent="0.25">
      <c r="E144" s="5"/>
      <c r="F144" s="5"/>
    </row>
    <row r="145" spans="5:6" x14ac:dyDescent="0.25">
      <c r="E145" s="5"/>
      <c r="F145" s="5"/>
    </row>
    <row r="146" spans="5:6" x14ac:dyDescent="0.25">
      <c r="E146" s="5"/>
      <c r="F146" s="5"/>
    </row>
    <row r="147" spans="5:6" x14ac:dyDescent="0.25">
      <c r="E147" s="5"/>
      <c r="F147" s="5"/>
    </row>
    <row r="148" spans="5:6" x14ac:dyDescent="0.25">
      <c r="E148" s="5"/>
      <c r="F148" s="5"/>
    </row>
    <row r="149" spans="5:6" x14ac:dyDescent="0.25">
      <c r="E149" s="5"/>
      <c r="F149" s="5"/>
    </row>
    <row r="150" spans="5:6" x14ac:dyDescent="0.25">
      <c r="E150" s="5"/>
      <c r="F150" s="5"/>
    </row>
    <row r="151" spans="5:6" x14ac:dyDescent="0.25">
      <c r="E151" s="5"/>
      <c r="F151" s="5"/>
    </row>
    <row r="152" spans="5:6" x14ac:dyDescent="0.25">
      <c r="E152" s="5"/>
      <c r="F152" s="5"/>
    </row>
    <row r="153" spans="5:6" x14ac:dyDescent="0.25">
      <c r="E153" s="5"/>
      <c r="F153" s="5"/>
    </row>
    <row r="154" spans="5:6" x14ac:dyDescent="0.25">
      <c r="E154" s="5"/>
      <c r="F154" s="5"/>
    </row>
    <row r="155" spans="5:6" x14ac:dyDescent="0.25">
      <c r="E155" s="5"/>
      <c r="F155" s="5"/>
    </row>
    <row r="156" spans="5:6" x14ac:dyDescent="0.25">
      <c r="E156" s="5"/>
      <c r="F156" s="5"/>
    </row>
    <row r="157" spans="5:6" x14ac:dyDescent="0.25">
      <c r="E157" s="5"/>
      <c r="F157" s="5"/>
    </row>
    <row r="158" spans="5:6" x14ac:dyDescent="0.25">
      <c r="E158" s="5"/>
      <c r="F158" s="5"/>
    </row>
    <row r="159" spans="5:6" x14ac:dyDescent="0.25">
      <c r="E159" s="5"/>
      <c r="F159" s="5"/>
    </row>
    <row r="160" spans="5:6" x14ac:dyDescent="0.25">
      <c r="E160" s="5"/>
      <c r="F160" s="5"/>
    </row>
    <row r="161" spans="5:6" x14ac:dyDescent="0.25">
      <c r="E161" s="5"/>
      <c r="F161" s="5"/>
    </row>
    <row r="162" spans="5:6" x14ac:dyDescent="0.25">
      <c r="E162" s="5"/>
      <c r="F162" s="5"/>
    </row>
    <row r="163" spans="5:6" x14ac:dyDescent="0.25">
      <c r="E163" s="5"/>
      <c r="F163" s="5"/>
    </row>
    <row r="164" spans="5:6" x14ac:dyDescent="0.25">
      <c r="E164" s="5"/>
      <c r="F164" s="5"/>
    </row>
    <row r="165" spans="5:6" x14ac:dyDescent="0.25">
      <c r="E165" s="5"/>
      <c r="F165" s="5"/>
    </row>
    <row r="166" spans="5:6" x14ac:dyDescent="0.25">
      <c r="E166" s="5"/>
      <c r="F166" s="5"/>
    </row>
    <row r="167" spans="5:6" x14ac:dyDescent="0.25">
      <c r="E167" s="5"/>
      <c r="F167" s="5"/>
    </row>
    <row r="168" spans="5:6" x14ac:dyDescent="0.25">
      <c r="E168" s="5"/>
      <c r="F168" s="5"/>
    </row>
    <row r="169" spans="5:6" x14ac:dyDescent="0.25">
      <c r="E169" s="5"/>
      <c r="F169" s="5"/>
    </row>
    <row r="170" spans="5:6" x14ac:dyDescent="0.25">
      <c r="E170" s="5"/>
      <c r="F170" s="5"/>
    </row>
    <row r="171" spans="5:6" x14ac:dyDescent="0.25">
      <c r="E171" s="5"/>
      <c r="F171" s="5"/>
    </row>
  </sheetData>
  <mergeCells count="4">
    <mergeCell ref="A1:A2"/>
    <mergeCell ref="B1:D1"/>
    <mergeCell ref="E1:F1"/>
    <mergeCell ref="D7:D8"/>
  </mergeCells>
  <pageMargins left="0.26" right="0.19685039370078741" top="0.39370078740157483" bottom="0.39370078740157483" header="0.39370078740157483" footer="0.51181102362204722"/>
  <pageSetup paperSize="9" orientation="portrait" r:id="rId1"/>
  <headerFooter alignWithMargins="0"/>
  <ignoredErrors>
    <ignoredError sqref="B67:C67 E52:F5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F38"/>
  <sheetViews>
    <sheetView workbookViewId="0">
      <selection activeCell="F26" sqref="F26"/>
    </sheetView>
  </sheetViews>
  <sheetFormatPr defaultRowHeight="12.5" x14ac:dyDescent="0.25"/>
  <cols>
    <col min="2" max="2" width="21.453125" customWidth="1"/>
    <col min="3" max="3" width="6.81640625" customWidth="1"/>
    <col min="4" max="4" width="17.453125" customWidth="1"/>
    <col min="5" max="5" width="9.7265625" bestFit="1" customWidth="1"/>
  </cols>
  <sheetData>
    <row r="5" spans="2:4" ht="13" x14ac:dyDescent="0.3">
      <c r="B5" s="29" t="s">
        <v>2</v>
      </c>
      <c r="D5" s="28">
        <f>SUM(D7:D9)</f>
        <v>847146.52</v>
      </c>
    </row>
    <row r="6" spans="2:4" x14ac:dyDescent="0.25">
      <c r="D6" s="6"/>
    </row>
    <row r="7" spans="2:4" x14ac:dyDescent="0.25">
      <c r="B7" t="s">
        <v>3</v>
      </c>
      <c r="C7">
        <v>730</v>
      </c>
      <c r="D7" s="6">
        <v>846800.04</v>
      </c>
    </row>
    <row r="8" spans="2:4" x14ac:dyDescent="0.25">
      <c r="B8" t="s">
        <v>4</v>
      </c>
      <c r="D8" s="6">
        <v>73.09</v>
      </c>
    </row>
    <row r="9" spans="2:4" x14ac:dyDescent="0.25">
      <c r="B9" t="s">
        <v>5</v>
      </c>
      <c r="D9" s="6">
        <v>273.39</v>
      </c>
    </row>
    <row r="10" spans="2:4" x14ac:dyDescent="0.25">
      <c r="D10" s="6"/>
    </row>
    <row r="11" spans="2:4" x14ac:dyDescent="0.25">
      <c r="D11" s="6"/>
    </row>
    <row r="12" spans="2:4" ht="13" x14ac:dyDescent="0.3">
      <c r="B12" s="29" t="s">
        <v>6</v>
      </c>
      <c r="C12" s="29"/>
      <c r="D12" s="28">
        <f>SUM(D14:D21)</f>
        <v>649475.30999999994</v>
      </c>
    </row>
    <row r="13" spans="2:4" x14ac:dyDescent="0.25">
      <c r="D13" s="6"/>
    </row>
    <row r="14" spans="2:4" x14ac:dyDescent="0.25">
      <c r="B14" t="s">
        <v>7</v>
      </c>
      <c r="D14" s="6">
        <v>640692.42000000004</v>
      </c>
    </row>
    <row r="15" spans="2:4" x14ac:dyDescent="0.25">
      <c r="B15" t="s">
        <v>8</v>
      </c>
      <c r="D15" s="6">
        <v>200.82</v>
      </c>
    </row>
    <row r="16" spans="2:4" x14ac:dyDescent="0.25">
      <c r="B16" t="s">
        <v>9</v>
      </c>
      <c r="D16" s="6">
        <v>-2137.17</v>
      </c>
    </row>
    <row r="17" spans="2:6" x14ac:dyDescent="0.25">
      <c r="D17" s="6"/>
    </row>
    <row r="18" spans="2:6" x14ac:dyDescent="0.25">
      <c r="B18" t="s">
        <v>13</v>
      </c>
      <c r="D18" s="6">
        <v>1768.16</v>
      </c>
    </row>
    <row r="19" spans="2:6" x14ac:dyDescent="0.25">
      <c r="B19" t="s">
        <v>12</v>
      </c>
      <c r="D19" s="6">
        <v>19920.990000000002</v>
      </c>
      <c r="E19" s="6">
        <f>SUM(D18:D19)</f>
        <v>21689.15</v>
      </c>
    </row>
    <row r="20" spans="2:6" x14ac:dyDescent="0.25">
      <c r="B20" t="s">
        <v>10</v>
      </c>
      <c r="D20" s="6">
        <f>-2922.38-342.25-468.6</f>
        <v>-3733.23</v>
      </c>
      <c r="E20" s="6">
        <f>SUM(D20:D21)</f>
        <v>-10969.91</v>
      </c>
      <c r="F20" s="6">
        <f>SUM(E19:E20)</f>
        <v>10719.240000000002</v>
      </c>
    </row>
    <row r="21" spans="2:6" x14ac:dyDescent="0.25">
      <c r="B21" t="s">
        <v>11</v>
      </c>
      <c r="D21" s="6">
        <v>-7236.68</v>
      </c>
    </row>
    <row r="22" spans="2:6" x14ac:dyDescent="0.25">
      <c r="D22" s="6"/>
    </row>
    <row r="23" spans="2:6" ht="13" x14ac:dyDescent="0.3">
      <c r="B23" s="29" t="s">
        <v>14</v>
      </c>
      <c r="C23" s="29"/>
      <c r="D23" s="28">
        <f>D5-D12</f>
        <v>197671.21000000008</v>
      </c>
    </row>
    <row r="24" spans="2:6" x14ac:dyDescent="0.25">
      <c r="D24" s="6"/>
    </row>
    <row r="25" spans="2:6" x14ac:dyDescent="0.25">
      <c r="D25" s="6">
        <f>D23*19%</f>
        <v>37557.529900000016</v>
      </c>
    </row>
    <row r="26" spans="2:6" x14ac:dyDescent="0.25">
      <c r="D26" s="6"/>
    </row>
    <row r="27" spans="2:6" x14ac:dyDescent="0.25">
      <c r="D27" s="6">
        <v>39123</v>
      </c>
    </row>
    <row r="28" spans="2:6" x14ac:dyDescent="0.25">
      <c r="D28" s="6">
        <v>37432</v>
      </c>
      <c r="E28" s="6">
        <f>D27-D28</f>
        <v>1691</v>
      </c>
    </row>
    <row r="29" spans="2:6" x14ac:dyDescent="0.25">
      <c r="D29" s="6">
        <f>D27-D28</f>
        <v>1691</v>
      </c>
    </row>
    <row r="30" spans="2:6" x14ac:dyDescent="0.25">
      <c r="D30" s="6"/>
    </row>
    <row r="31" spans="2:6" x14ac:dyDescent="0.25">
      <c r="D31" s="6"/>
    </row>
    <row r="32" spans="2:6" x14ac:dyDescent="0.25">
      <c r="D32" s="6"/>
    </row>
    <row r="33" spans="4:4" x14ac:dyDescent="0.25">
      <c r="D33" s="6"/>
    </row>
    <row r="34" spans="4:4" x14ac:dyDescent="0.25">
      <c r="D34" s="6"/>
    </row>
    <row r="35" spans="4:4" x14ac:dyDescent="0.25">
      <c r="D35" s="6"/>
    </row>
    <row r="36" spans="4:4" x14ac:dyDescent="0.25">
      <c r="D36" s="6"/>
    </row>
    <row r="37" spans="4:4" x14ac:dyDescent="0.25">
      <c r="D37" s="6"/>
    </row>
    <row r="38" spans="4:4" x14ac:dyDescent="0.25">
      <c r="D38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RZiS</vt:lpstr>
      <vt:lpstr>BILANS</vt:lpstr>
      <vt:lpstr>podstawa 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 rachunkowe JOTPEK</dc:creator>
  <cp:lastModifiedBy>Wojtek Tycholiz</cp:lastModifiedBy>
  <cp:lastPrinted>2020-12-17T17:18:04Z</cp:lastPrinted>
  <dcterms:created xsi:type="dcterms:W3CDTF">2006-03-28T09:40:40Z</dcterms:created>
  <dcterms:modified xsi:type="dcterms:W3CDTF">2021-02-18T18:49:32Z</dcterms:modified>
</cp:coreProperties>
</file>